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Documents\Calculation Spreadsheets\"/>
    </mc:Choice>
  </mc:AlternateContent>
  <xr:revisionPtr revIDLastSave="0" documentId="13_ncr:1_{46A2B331-4D34-4C8D-9CE6-32615B1F4099}" xr6:coauthVersionLast="47" xr6:coauthVersionMax="47" xr10:uidLastSave="{00000000-0000-0000-0000-000000000000}"/>
  <bookViews>
    <workbookView xWindow="-120" yWindow="-120" windowWidth="20730" windowHeight="11760" tabRatio="654" xr2:uid="{00000000-000D-0000-FFFF-FFFF00000000}"/>
  </bookViews>
  <sheets>
    <sheet name="Cover" sheetId="1" r:id="rId1"/>
    <sheet name="Task Time Based Service" sheetId="2" r:id="rId2"/>
    <sheet name="Task Time Based Fees" sheetId="3" r:id="rId3"/>
    <sheet name="Cost Based Service Req." sheetId="4" r:id="rId4"/>
    <sheet name="Cost Based Fee" sheetId="5" state="hidden" r:id="rId5"/>
    <sheet name="Cost Based Fee_Repeat" sheetId="6" r:id="rId6"/>
    <sheet name="Time Based Service" sheetId="7" r:id="rId7"/>
    <sheet name="Time Based Fee" sheetId="8" r:id="rId8"/>
    <sheet name="Time Based Service - Alternate" sheetId="9" r:id="rId9"/>
    <sheet name="Time Based Fee - Alternate" sheetId="10" r:id="rId10"/>
    <sheet name="Time Based Fee_Repeat - Alt." sheetId="11" r:id="rId11"/>
    <sheet name="Professional Fees" sheetId="12" r:id="rId12"/>
    <sheet name="Data &amp; Calc Sheet" sheetId="13" state="hidden" r:id="rId13"/>
    <sheet name="Disclaimer" sheetId="14" r:id="rId14"/>
    <sheet name="SACAP Prof.Rate" sheetId="15" state="hidden" r:id="rId15"/>
  </sheets>
  <definedNames>
    <definedName name="_xlnm.Print_Area" localSheetId="4">'Cost Based Fee'!$A$1:$E$57</definedName>
    <definedName name="_xlnm.Print_Area" localSheetId="5">'Cost Based Fee_Repeat'!$A$1:$E$57</definedName>
    <definedName name="_xlnm.Print_Area" localSheetId="2">'Task Time Based Fees'!$A$1:$E$37</definedName>
    <definedName name="_xlnm.Print_Area" localSheetId="9">'Time Based Fee - Alternate'!$A$1:$E$49</definedName>
    <definedName name="_xlnm.Print_Area" localSheetId="10">'Time Based Fee_Repeat - Alt.'!$A$1:$E$46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J185" i="2" l="1"/>
  <c r="J177" i="2"/>
  <c r="J165" i="2"/>
  <c r="J157" i="2"/>
  <c r="J151" i="2"/>
  <c r="J140" i="2"/>
  <c r="J135" i="2"/>
  <c r="J128" i="2"/>
  <c r="J123" i="2"/>
  <c r="J116" i="2"/>
  <c r="J111" i="2"/>
  <c r="J105" i="2"/>
  <c r="J97" i="2"/>
  <c r="J94" i="2"/>
  <c r="J89" i="2"/>
  <c r="J36" i="2"/>
  <c r="J22" i="2"/>
  <c r="J20" i="2"/>
  <c r="J152" i="2"/>
  <c r="J149" i="2"/>
  <c r="J136" i="2"/>
  <c r="J117" i="2"/>
  <c r="J90" i="2"/>
  <c r="J192" i="2" s="1"/>
  <c r="J154" i="2"/>
  <c r="J67" i="2"/>
  <c r="J95" i="2"/>
  <c r="J96" i="2"/>
  <c r="J39" i="2"/>
  <c r="J58" i="2" s="1"/>
  <c r="J16" i="2"/>
  <c r="M62" i="13"/>
  <c r="M61" i="13"/>
  <c r="M60" i="13"/>
  <c r="M59" i="13"/>
  <c r="M58" i="13"/>
  <c r="N57" i="13"/>
  <c r="N62" i="13" s="1"/>
  <c r="C51" i="13"/>
  <c r="C50" i="13"/>
  <c r="M49" i="13"/>
  <c r="N49" i="13" s="1"/>
  <c r="C49" i="13"/>
  <c r="M48" i="13"/>
  <c r="N48" i="13" s="1"/>
  <c r="C48" i="13"/>
  <c r="M47" i="13"/>
  <c r="N47" i="13" s="1"/>
  <c r="C47" i="13"/>
  <c r="M46" i="13"/>
  <c r="N46" i="13" s="1"/>
  <c r="C46" i="13"/>
  <c r="M45" i="13"/>
  <c r="N45" i="13" s="1"/>
  <c r="D45" i="13"/>
  <c r="D46" i="13" s="1"/>
  <c r="D47" i="13" s="1"/>
  <c r="D48" i="13" s="1"/>
  <c r="D49" i="13" s="1"/>
  <c r="D50" i="13" s="1"/>
  <c r="D51" i="13" s="1"/>
  <c r="C45" i="13"/>
  <c r="E45" i="13" s="1"/>
  <c r="E46" i="13" s="1"/>
  <c r="E47" i="13" s="1"/>
  <c r="E48" i="13" s="1"/>
  <c r="E49" i="13" s="1"/>
  <c r="E50" i="13" s="1"/>
  <c r="N44" i="13"/>
  <c r="A30" i="13"/>
  <c r="A26" i="13"/>
  <c r="F18" i="13"/>
  <c r="B18" i="13"/>
  <c r="C17" i="13"/>
  <c r="F14" i="13"/>
  <c r="C13" i="13"/>
  <c r="C9" i="13"/>
  <c r="A87" i="12"/>
  <c r="E78" i="12"/>
  <c r="B78" i="12"/>
  <c r="F78" i="12" s="1"/>
  <c r="E77" i="12"/>
  <c r="B77" i="12"/>
  <c r="C19" i="13" s="1"/>
  <c r="E76" i="12"/>
  <c r="B76" i="12"/>
  <c r="C18" i="13" s="1"/>
  <c r="E75" i="12"/>
  <c r="B75" i="12"/>
  <c r="F75" i="12" s="1"/>
  <c r="E74" i="12"/>
  <c r="B74" i="12"/>
  <c r="F74" i="12" s="1"/>
  <c r="E73" i="12"/>
  <c r="B73" i="12"/>
  <c r="C15" i="13" s="1"/>
  <c r="E72" i="12"/>
  <c r="B72" i="12"/>
  <c r="C14" i="13" s="1"/>
  <c r="E71" i="12"/>
  <c r="B71" i="12"/>
  <c r="F71" i="12" s="1"/>
  <c r="E70" i="12"/>
  <c r="B70" i="12"/>
  <c r="F70" i="12" s="1"/>
  <c r="E69" i="12"/>
  <c r="B69" i="12"/>
  <c r="C11" i="13" s="1"/>
  <c r="E11" i="13" s="1"/>
  <c r="E68" i="12"/>
  <c r="B68" i="12"/>
  <c r="C10" i="13" s="1"/>
  <c r="F67" i="12"/>
  <c r="E67" i="12"/>
  <c r="A62" i="12"/>
  <c r="D78" i="12" s="1"/>
  <c r="B59" i="12"/>
  <c r="F59" i="12" s="1"/>
  <c r="B58" i="12"/>
  <c r="F58" i="12" s="1"/>
  <c r="B57" i="12"/>
  <c r="F57" i="12" s="1"/>
  <c r="B56" i="12"/>
  <c r="F56" i="12" s="1"/>
  <c r="B55" i="12"/>
  <c r="F55" i="12" s="1"/>
  <c r="B54" i="12"/>
  <c r="F54" i="12" s="1"/>
  <c r="B53" i="12"/>
  <c r="F53" i="12" s="1"/>
  <c r="B52" i="12"/>
  <c r="F52" i="12" s="1"/>
  <c r="B51" i="12"/>
  <c r="F51" i="12" s="1"/>
  <c r="B50" i="12"/>
  <c r="F50" i="12" s="1"/>
  <c r="B49" i="12"/>
  <c r="F49" i="12" s="1"/>
  <c r="F48" i="12"/>
  <c r="F40" i="12"/>
  <c r="B40" i="12"/>
  <c r="F39" i="12"/>
  <c r="B39" i="12"/>
  <c r="F38" i="12"/>
  <c r="B38" i="12"/>
  <c r="F37" i="12"/>
  <c r="B37" i="12"/>
  <c r="F36" i="12"/>
  <c r="B36" i="12"/>
  <c r="F35" i="12"/>
  <c r="B35" i="12"/>
  <c r="F34" i="12"/>
  <c r="B34" i="12"/>
  <c r="F33" i="12"/>
  <c r="B33" i="12"/>
  <c r="F32" i="12"/>
  <c r="B32" i="12"/>
  <c r="F31" i="12"/>
  <c r="B31" i="12"/>
  <c r="F30" i="12"/>
  <c r="B30" i="12"/>
  <c r="F29" i="12"/>
  <c r="B21" i="12"/>
  <c r="F21" i="12" s="1"/>
  <c r="B20" i="12"/>
  <c r="F20" i="12" s="1"/>
  <c r="B19" i="12"/>
  <c r="F19" i="12" s="1"/>
  <c r="B18" i="12"/>
  <c r="F18" i="12" s="1"/>
  <c r="B17" i="12"/>
  <c r="F17" i="12" s="1"/>
  <c r="B16" i="12"/>
  <c r="F16" i="12" s="1"/>
  <c r="B15" i="12"/>
  <c r="F15" i="12" s="1"/>
  <c r="B14" i="12"/>
  <c r="F14" i="12" s="1"/>
  <c r="B13" i="12"/>
  <c r="F13" i="12" s="1"/>
  <c r="B12" i="12"/>
  <c r="F12" i="12" s="1"/>
  <c r="B11" i="12"/>
  <c r="F11" i="12" s="1"/>
  <c r="F10" i="12"/>
  <c r="A48" i="11"/>
  <c r="E46" i="11"/>
  <c r="E45" i="11"/>
  <c r="E44" i="11"/>
  <c r="E42" i="11"/>
  <c r="E29" i="11"/>
  <c r="E27" i="11"/>
  <c r="E26" i="11"/>
  <c r="E25" i="11"/>
  <c r="D25" i="11"/>
  <c r="E24" i="11"/>
  <c r="D24" i="11"/>
  <c r="E23" i="11"/>
  <c r="D23" i="11"/>
  <c r="E22" i="11"/>
  <c r="D22" i="11"/>
  <c r="E21" i="11"/>
  <c r="D21" i="11"/>
  <c r="B17" i="11"/>
  <c r="B15" i="11"/>
  <c r="D13" i="11"/>
  <c r="A49" i="10"/>
  <c r="B17" i="10"/>
  <c r="B15" i="10"/>
  <c r="D13" i="10"/>
  <c r="A208" i="9"/>
  <c r="F206" i="9"/>
  <c r="O205" i="9"/>
  <c r="N205" i="9"/>
  <c r="M205" i="9"/>
  <c r="L205" i="9"/>
  <c r="K205" i="9"/>
  <c r="I205" i="9"/>
  <c r="O204" i="9"/>
  <c r="N204" i="9"/>
  <c r="M204" i="9"/>
  <c r="L204" i="9"/>
  <c r="K204" i="9"/>
  <c r="I204" i="9"/>
  <c r="O203" i="9"/>
  <c r="N203" i="9"/>
  <c r="M203" i="9"/>
  <c r="L203" i="9"/>
  <c r="K203" i="9"/>
  <c r="I203" i="9"/>
  <c r="O202" i="9"/>
  <c r="N202" i="9"/>
  <c r="M202" i="9"/>
  <c r="L202" i="9"/>
  <c r="K202" i="9"/>
  <c r="I202" i="9"/>
  <c r="O201" i="9"/>
  <c r="N201" i="9"/>
  <c r="M201" i="9"/>
  <c r="L201" i="9"/>
  <c r="K201" i="9"/>
  <c r="I201" i="9"/>
  <c r="O200" i="9"/>
  <c r="O206" i="9" s="1"/>
  <c r="N200" i="9"/>
  <c r="N206" i="9" s="1"/>
  <c r="M200" i="9"/>
  <c r="M206" i="9" s="1"/>
  <c r="L200" i="9"/>
  <c r="L206" i="9" s="1"/>
  <c r="K200" i="9"/>
  <c r="K206" i="9" s="1"/>
  <c r="I200" i="9"/>
  <c r="F195" i="9"/>
  <c r="O194" i="9"/>
  <c r="N194" i="9"/>
  <c r="M194" i="9"/>
  <c r="L194" i="9"/>
  <c r="K194" i="9"/>
  <c r="I194" i="9"/>
  <c r="O193" i="9"/>
  <c r="N193" i="9"/>
  <c r="M193" i="9"/>
  <c r="L193" i="9"/>
  <c r="K193" i="9"/>
  <c r="I193" i="9"/>
  <c r="O192" i="9"/>
  <c r="N192" i="9"/>
  <c r="M192" i="9"/>
  <c r="L192" i="9"/>
  <c r="K192" i="9"/>
  <c r="I192" i="9"/>
  <c r="O191" i="9"/>
  <c r="N191" i="9"/>
  <c r="M191" i="9"/>
  <c r="L191" i="9"/>
  <c r="K191" i="9"/>
  <c r="I191" i="9"/>
  <c r="O190" i="9"/>
  <c r="N190" i="9"/>
  <c r="M190" i="9"/>
  <c r="L190" i="9"/>
  <c r="K190" i="9"/>
  <c r="I190" i="9"/>
  <c r="O189" i="9"/>
  <c r="N189" i="9"/>
  <c r="M189" i="9"/>
  <c r="L189" i="9"/>
  <c r="K189" i="9"/>
  <c r="I189" i="9"/>
  <c r="O188" i="9"/>
  <c r="N188" i="9"/>
  <c r="M188" i="9"/>
  <c r="L188" i="9"/>
  <c r="K188" i="9"/>
  <c r="I188" i="9"/>
  <c r="O187" i="9"/>
  <c r="N187" i="9"/>
  <c r="N195" i="9" s="1"/>
  <c r="M187" i="9"/>
  <c r="L187" i="9"/>
  <c r="K187" i="9"/>
  <c r="K195" i="9" s="1"/>
  <c r="I187" i="9"/>
  <c r="O186" i="9"/>
  <c r="O195" i="9" s="1"/>
  <c r="N186" i="9"/>
  <c r="M186" i="9"/>
  <c r="M195" i="9" s="1"/>
  <c r="L186" i="9"/>
  <c r="L195" i="9" s="1"/>
  <c r="K186" i="9"/>
  <c r="I186" i="9"/>
  <c r="F181" i="9"/>
  <c r="O180" i="9"/>
  <c r="N180" i="9"/>
  <c r="M180" i="9"/>
  <c r="L180" i="9"/>
  <c r="K180" i="9"/>
  <c r="I180" i="9"/>
  <c r="O179" i="9"/>
  <c r="N179" i="9"/>
  <c r="M179" i="9"/>
  <c r="L179" i="9"/>
  <c r="K179" i="9"/>
  <c r="I179" i="9"/>
  <c r="O178" i="9"/>
  <c r="N178" i="9"/>
  <c r="M178" i="9"/>
  <c r="L178" i="9"/>
  <c r="K178" i="9"/>
  <c r="I178" i="9"/>
  <c r="O177" i="9"/>
  <c r="N177" i="9"/>
  <c r="M177" i="9"/>
  <c r="L177" i="9"/>
  <c r="K177" i="9"/>
  <c r="I177" i="9"/>
  <c r="O176" i="9"/>
  <c r="N176" i="9"/>
  <c r="M176" i="9"/>
  <c r="L176" i="9"/>
  <c r="K176" i="9"/>
  <c r="I176" i="9"/>
  <c r="O175" i="9"/>
  <c r="N175" i="9"/>
  <c r="M175" i="9"/>
  <c r="L175" i="9"/>
  <c r="K175" i="9"/>
  <c r="I175" i="9"/>
  <c r="O174" i="9"/>
  <c r="N174" i="9"/>
  <c r="M174" i="9"/>
  <c r="L174" i="9"/>
  <c r="K174" i="9"/>
  <c r="I174" i="9"/>
  <c r="O173" i="9"/>
  <c r="N173" i="9"/>
  <c r="N181" i="9" s="1"/>
  <c r="M173" i="9"/>
  <c r="M181" i="9" s="1"/>
  <c r="L173" i="9"/>
  <c r="K173" i="9"/>
  <c r="I173" i="9"/>
  <c r="O172" i="9"/>
  <c r="O181" i="9" s="1"/>
  <c r="N172" i="9"/>
  <c r="M172" i="9"/>
  <c r="L172" i="9"/>
  <c r="L181" i="9" s="1"/>
  <c r="K172" i="9"/>
  <c r="K181" i="9" s="1"/>
  <c r="I172" i="9"/>
  <c r="F167" i="9"/>
  <c r="O166" i="9"/>
  <c r="N166" i="9"/>
  <c r="M166" i="9"/>
  <c r="L166" i="9"/>
  <c r="K166" i="9"/>
  <c r="I166" i="9"/>
  <c r="O165" i="9"/>
  <c r="N165" i="9"/>
  <c r="M165" i="9"/>
  <c r="L165" i="9"/>
  <c r="K165" i="9"/>
  <c r="I165" i="9"/>
  <c r="O164" i="9"/>
  <c r="N164" i="9"/>
  <c r="M164" i="9"/>
  <c r="L164" i="9"/>
  <c r="K164" i="9"/>
  <c r="I164" i="9"/>
  <c r="O163" i="9"/>
  <c r="N163" i="9"/>
  <c r="M163" i="9"/>
  <c r="L163" i="9"/>
  <c r="K163" i="9"/>
  <c r="I163" i="9"/>
  <c r="O162" i="9"/>
  <c r="N162" i="9"/>
  <c r="M162" i="9"/>
  <c r="L162" i="9"/>
  <c r="K162" i="9"/>
  <c r="I162" i="9"/>
  <c r="O161" i="9"/>
  <c r="N161" i="9"/>
  <c r="M161" i="9"/>
  <c r="L161" i="9"/>
  <c r="K161" i="9"/>
  <c r="I161" i="9"/>
  <c r="O160" i="9"/>
  <c r="N160" i="9"/>
  <c r="M160" i="9"/>
  <c r="L160" i="9"/>
  <c r="K160" i="9"/>
  <c r="I160" i="9"/>
  <c r="O159" i="9"/>
  <c r="N159" i="9"/>
  <c r="M159" i="9"/>
  <c r="L159" i="9"/>
  <c r="K159" i="9"/>
  <c r="I159" i="9"/>
  <c r="O158" i="9"/>
  <c r="N158" i="9"/>
  <c r="M158" i="9"/>
  <c r="L158" i="9"/>
  <c r="K158" i="9"/>
  <c r="I158" i="9"/>
  <c r="O157" i="9"/>
  <c r="N157" i="9"/>
  <c r="M157" i="9"/>
  <c r="L157" i="9"/>
  <c r="K157" i="9"/>
  <c r="I157" i="9"/>
  <c r="O156" i="9"/>
  <c r="N156" i="9"/>
  <c r="M156" i="9"/>
  <c r="L156" i="9"/>
  <c r="K156" i="9"/>
  <c r="I156" i="9"/>
  <c r="O155" i="9"/>
  <c r="N155" i="9"/>
  <c r="M155" i="9"/>
  <c r="L155" i="9"/>
  <c r="K155" i="9"/>
  <c r="I155" i="9"/>
  <c r="O154" i="9"/>
  <c r="N154" i="9"/>
  <c r="M154" i="9"/>
  <c r="L154" i="9"/>
  <c r="K154" i="9"/>
  <c r="I154" i="9"/>
  <c r="O153" i="9"/>
  <c r="N153" i="9"/>
  <c r="M153" i="9"/>
  <c r="L153" i="9"/>
  <c r="K153" i="9"/>
  <c r="K167" i="9" s="1"/>
  <c r="I153" i="9"/>
  <c r="O152" i="9"/>
  <c r="O167" i="9" s="1"/>
  <c r="N152" i="9"/>
  <c r="N167" i="9" s="1"/>
  <c r="M152" i="9"/>
  <c r="M167" i="9" s="1"/>
  <c r="L152" i="9"/>
  <c r="L167" i="9" s="1"/>
  <c r="K152" i="9"/>
  <c r="I152" i="9"/>
  <c r="M147" i="9"/>
  <c r="F147" i="9"/>
  <c r="O146" i="9"/>
  <c r="N146" i="9"/>
  <c r="M146" i="9"/>
  <c r="L146" i="9"/>
  <c r="K146" i="9"/>
  <c r="I146" i="9"/>
  <c r="O145" i="9"/>
  <c r="N145" i="9"/>
  <c r="M145" i="9"/>
  <c r="L145" i="9"/>
  <c r="K145" i="9"/>
  <c r="I145" i="9"/>
  <c r="O144" i="9"/>
  <c r="N144" i="9"/>
  <c r="M144" i="9"/>
  <c r="L144" i="9"/>
  <c r="K144" i="9"/>
  <c r="I144" i="9"/>
  <c r="O143" i="9"/>
  <c r="N143" i="9"/>
  <c r="M143" i="9"/>
  <c r="L143" i="9"/>
  <c r="K143" i="9"/>
  <c r="I143" i="9"/>
  <c r="O142" i="9"/>
  <c r="N142" i="9"/>
  <c r="M142" i="9"/>
  <c r="L142" i="9"/>
  <c r="K142" i="9"/>
  <c r="I142" i="9"/>
  <c r="O141" i="9"/>
  <c r="N141" i="9"/>
  <c r="M141" i="9"/>
  <c r="L141" i="9"/>
  <c r="K141" i="9"/>
  <c r="I141" i="9"/>
  <c r="O140" i="9"/>
  <c r="N140" i="9"/>
  <c r="M140" i="9"/>
  <c r="L140" i="9"/>
  <c r="K140" i="9"/>
  <c r="I140" i="9"/>
  <c r="O139" i="9"/>
  <c r="N139" i="9"/>
  <c r="M139" i="9"/>
  <c r="L139" i="9"/>
  <c r="K139" i="9"/>
  <c r="I139" i="9"/>
  <c r="O138" i="9"/>
  <c r="N138" i="9"/>
  <c r="M138" i="9"/>
  <c r="L138" i="9"/>
  <c r="K138" i="9"/>
  <c r="I138" i="9"/>
  <c r="O137" i="9"/>
  <c r="N137" i="9"/>
  <c r="M137" i="9"/>
  <c r="L137" i="9"/>
  <c r="K137" i="9"/>
  <c r="I137" i="9"/>
  <c r="O136" i="9"/>
  <c r="N136" i="9"/>
  <c r="M136" i="9"/>
  <c r="L136" i="9"/>
  <c r="K136" i="9"/>
  <c r="I136" i="9"/>
  <c r="O135" i="9"/>
  <c r="N135" i="9"/>
  <c r="M135" i="9"/>
  <c r="L135" i="9"/>
  <c r="K135" i="9"/>
  <c r="I135" i="9"/>
  <c r="O134" i="9"/>
  <c r="N134" i="9"/>
  <c r="M134" i="9"/>
  <c r="L134" i="9"/>
  <c r="K134" i="9"/>
  <c r="I134" i="9"/>
  <c r="O133" i="9"/>
  <c r="N133" i="9"/>
  <c r="M133" i="9"/>
  <c r="L133" i="9"/>
  <c r="K133" i="9"/>
  <c r="I133" i="9"/>
  <c r="O132" i="9"/>
  <c r="N132" i="9"/>
  <c r="M132" i="9"/>
  <c r="L132" i="9"/>
  <c r="K132" i="9"/>
  <c r="I132" i="9"/>
  <c r="O131" i="9"/>
  <c r="N131" i="9"/>
  <c r="M131" i="9"/>
  <c r="L131" i="9"/>
  <c r="K131" i="9"/>
  <c r="I131" i="9"/>
  <c r="O130" i="9"/>
  <c r="N130" i="9"/>
  <c r="M130" i="9"/>
  <c r="L130" i="9"/>
  <c r="K130" i="9"/>
  <c r="I130" i="9"/>
  <c r="O129" i="9"/>
  <c r="N129" i="9"/>
  <c r="M129" i="9"/>
  <c r="L129" i="9"/>
  <c r="K129" i="9"/>
  <c r="I129" i="9"/>
  <c r="O128" i="9"/>
  <c r="N128" i="9"/>
  <c r="M128" i="9"/>
  <c r="L128" i="9"/>
  <c r="K128" i="9"/>
  <c r="I128" i="9"/>
  <c r="O127" i="9"/>
  <c r="N127" i="9"/>
  <c r="M127" i="9"/>
  <c r="L127" i="9"/>
  <c r="K127" i="9"/>
  <c r="I127" i="9"/>
  <c r="O126" i="9"/>
  <c r="N126" i="9"/>
  <c r="M126" i="9"/>
  <c r="L126" i="9"/>
  <c r="K126" i="9"/>
  <c r="I126" i="9"/>
  <c r="O125" i="9"/>
  <c r="N125" i="9"/>
  <c r="M125" i="9"/>
  <c r="L125" i="9"/>
  <c r="K125" i="9"/>
  <c r="I125" i="9"/>
  <c r="O124" i="9"/>
  <c r="N124" i="9"/>
  <c r="M124" i="9"/>
  <c r="L124" i="9"/>
  <c r="K124" i="9"/>
  <c r="I124" i="9"/>
  <c r="O123" i="9"/>
  <c r="N123" i="9"/>
  <c r="M123" i="9"/>
  <c r="L123" i="9"/>
  <c r="K123" i="9"/>
  <c r="I123" i="9"/>
  <c r="O122" i="9"/>
  <c r="N122" i="9"/>
  <c r="M122" i="9"/>
  <c r="L122" i="9"/>
  <c r="K122" i="9"/>
  <c r="I122" i="9"/>
  <c r="O121" i="9"/>
  <c r="N121" i="9"/>
  <c r="M121" i="9"/>
  <c r="L121" i="9"/>
  <c r="K121" i="9"/>
  <c r="I121" i="9"/>
  <c r="O120" i="9"/>
  <c r="O147" i="9" s="1"/>
  <c r="N120" i="9"/>
  <c r="N147" i="9" s="1"/>
  <c r="M120" i="9"/>
  <c r="L120" i="9"/>
  <c r="L147" i="9" s="1"/>
  <c r="K120" i="9"/>
  <c r="K147" i="9" s="1"/>
  <c r="I120" i="9"/>
  <c r="F115" i="9"/>
  <c r="O114" i="9"/>
  <c r="N114" i="9"/>
  <c r="M114" i="9"/>
  <c r="L114" i="9"/>
  <c r="K114" i="9"/>
  <c r="I114" i="9"/>
  <c r="O113" i="9"/>
  <c r="N113" i="9"/>
  <c r="M113" i="9"/>
  <c r="L113" i="9"/>
  <c r="K113" i="9"/>
  <c r="I113" i="9"/>
  <c r="O112" i="9"/>
  <c r="N112" i="9"/>
  <c r="M112" i="9"/>
  <c r="L112" i="9"/>
  <c r="K112" i="9"/>
  <c r="I112" i="9"/>
  <c r="O111" i="9"/>
  <c r="N111" i="9"/>
  <c r="M111" i="9"/>
  <c r="L111" i="9"/>
  <c r="K111" i="9"/>
  <c r="I111" i="9"/>
  <c r="O110" i="9"/>
  <c r="N110" i="9"/>
  <c r="M110" i="9"/>
  <c r="L110" i="9"/>
  <c r="K110" i="9"/>
  <c r="I110" i="9"/>
  <c r="O109" i="9"/>
  <c r="N109" i="9"/>
  <c r="M109" i="9"/>
  <c r="L109" i="9"/>
  <c r="K109" i="9"/>
  <c r="I109" i="9"/>
  <c r="O108" i="9"/>
  <c r="N108" i="9"/>
  <c r="M108" i="9"/>
  <c r="L108" i="9"/>
  <c r="K108" i="9"/>
  <c r="I108" i="9"/>
  <c r="O107" i="9"/>
  <c r="N107" i="9"/>
  <c r="M107" i="9"/>
  <c r="L107" i="9"/>
  <c r="K107" i="9"/>
  <c r="I107" i="9"/>
  <c r="O106" i="9"/>
  <c r="N106" i="9"/>
  <c r="M106" i="9"/>
  <c r="L106" i="9"/>
  <c r="K106" i="9"/>
  <c r="I106" i="9"/>
  <c r="O105" i="9"/>
  <c r="N105" i="9"/>
  <c r="M105" i="9"/>
  <c r="L105" i="9"/>
  <c r="K105" i="9"/>
  <c r="I105" i="9"/>
  <c r="O104" i="9"/>
  <c r="N104" i="9"/>
  <c r="M104" i="9"/>
  <c r="L104" i="9"/>
  <c r="K104" i="9"/>
  <c r="I104" i="9"/>
  <c r="O103" i="9"/>
  <c r="N103" i="9"/>
  <c r="M103" i="9"/>
  <c r="L103" i="9"/>
  <c r="K103" i="9"/>
  <c r="I103" i="9"/>
  <c r="O102" i="9"/>
  <c r="N102" i="9"/>
  <c r="M102" i="9"/>
  <c r="L102" i="9"/>
  <c r="K102" i="9"/>
  <c r="I102" i="9"/>
  <c r="O101" i="9"/>
  <c r="N101" i="9"/>
  <c r="M101" i="9"/>
  <c r="L101" i="9"/>
  <c r="K101" i="9"/>
  <c r="I101" i="9"/>
  <c r="O100" i="9"/>
  <c r="N100" i="9"/>
  <c r="M100" i="9"/>
  <c r="L100" i="9"/>
  <c r="K100" i="9"/>
  <c r="I100" i="9"/>
  <c r="O99" i="9"/>
  <c r="N99" i="9"/>
  <c r="M99" i="9"/>
  <c r="L99" i="9"/>
  <c r="K99" i="9"/>
  <c r="K115" i="9" s="1"/>
  <c r="I99" i="9"/>
  <c r="O98" i="9"/>
  <c r="N98" i="9"/>
  <c r="N115" i="9" s="1"/>
  <c r="M98" i="9"/>
  <c r="M115" i="9" s="1"/>
  <c r="L98" i="9"/>
  <c r="L115" i="9" s="1"/>
  <c r="K98" i="9"/>
  <c r="I98" i="9"/>
  <c r="L89" i="9"/>
  <c r="J89" i="9"/>
  <c r="C89" i="9"/>
  <c r="L88" i="9"/>
  <c r="K88" i="9"/>
  <c r="J88" i="9"/>
  <c r="I88" i="9"/>
  <c r="H88" i="9"/>
  <c r="F88" i="9"/>
  <c r="L87" i="9"/>
  <c r="K87" i="9"/>
  <c r="K89" i="9" s="1"/>
  <c r="J87" i="9"/>
  <c r="I87" i="9"/>
  <c r="H87" i="9"/>
  <c r="F87" i="9"/>
  <c r="L86" i="9"/>
  <c r="K86" i="9"/>
  <c r="J86" i="9"/>
  <c r="I86" i="9"/>
  <c r="I89" i="9" s="1"/>
  <c r="H86" i="9"/>
  <c r="H89" i="9" s="1"/>
  <c r="C64" i="13" s="1"/>
  <c r="N64" i="13" s="1"/>
  <c r="F86" i="9"/>
  <c r="C82" i="9"/>
  <c r="L81" i="9"/>
  <c r="K81" i="9"/>
  <c r="J81" i="9"/>
  <c r="I81" i="9"/>
  <c r="H81" i="9"/>
  <c r="F81" i="9"/>
  <c r="L80" i="9"/>
  <c r="K80" i="9"/>
  <c r="J80" i="9"/>
  <c r="I80" i="9"/>
  <c r="H80" i="9"/>
  <c r="F80" i="9"/>
  <c r="L79" i="9"/>
  <c r="K79" i="9"/>
  <c r="J79" i="9"/>
  <c r="I79" i="9"/>
  <c r="F79" i="9"/>
  <c r="H79" i="9" s="1"/>
  <c r="L78" i="9"/>
  <c r="K78" i="9"/>
  <c r="J78" i="9"/>
  <c r="I78" i="9"/>
  <c r="H78" i="9"/>
  <c r="F78" i="9"/>
  <c r="L77" i="9"/>
  <c r="K77" i="9"/>
  <c r="J77" i="9"/>
  <c r="J82" i="9" s="1"/>
  <c r="I77" i="9"/>
  <c r="F77" i="9"/>
  <c r="H77" i="9" s="1"/>
  <c r="L76" i="9"/>
  <c r="K76" i="9"/>
  <c r="J76" i="9"/>
  <c r="I76" i="9"/>
  <c r="H76" i="9"/>
  <c r="F76" i="9"/>
  <c r="L75" i="9"/>
  <c r="K75" i="9"/>
  <c r="J75" i="9"/>
  <c r="I75" i="9"/>
  <c r="F75" i="9"/>
  <c r="H75" i="9" s="1"/>
  <c r="H82" i="9" s="1"/>
  <c r="C63" i="13" s="1"/>
  <c r="N63" i="13" s="1"/>
  <c r="L74" i="9"/>
  <c r="K74" i="9"/>
  <c r="J74" i="9"/>
  <c r="I74" i="9"/>
  <c r="H74" i="9"/>
  <c r="F74" i="9"/>
  <c r="C70" i="9"/>
  <c r="L69" i="9"/>
  <c r="K69" i="9"/>
  <c r="J69" i="9"/>
  <c r="I69" i="9"/>
  <c r="H69" i="9"/>
  <c r="F69" i="9"/>
  <c r="L68" i="9"/>
  <c r="K68" i="9"/>
  <c r="J68" i="9"/>
  <c r="I68" i="9"/>
  <c r="F68" i="9"/>
  <c r="H68" i="9" s="1"/>
  <c r="L67" i="9"/>
  <c r="K67" i="9"/>
  <c r="J67" i="9"/>
  <c r="I67" i="9"/>
  <c r="H67" i="9"/>
  <c r="F67" i="9"/>
  <c r="L66" i="9"/>
  <c r="K66" i="9"/>
  <c r="J66" i="9"/>
  <c r="I66" i="9"/>
  <c r="F66" i="9"/>
  <c r="H66" i="9" s="1"/>
  <c r="L65" i="9"/>
  <c r="K65" i="9"/>
  <c r="J65" i="9"/>
  <c r="I65" i="9"/>
  <c r="H65" i="9"/>
  <c r="F65" i="9"/>
  <c r="L64" i="9"/>
  <c r="L70" i="9" s="1"/>
  <c r="K64" i="9"/>
  <c r="K70" i="9" s="1"/>
  <c r="J64" i="9"/>
  <c r="J70" i="9" s="1"/>
  <c r="I64" i="9"/>
  <c r="F64" i="9"/>
  <c r="H64" i="9" s="1"/>
  <c r="C60" i="9"/>
  <c r="L59" i="9"/>
  <c r="K59" i="9"/>
  <c r="J59" i="9"/>
  <c r="I59" i="9"/>
  <c r="F59" i="9"/>
  <c r="H59" i="9" s="1"/>
  <c r="L58" i="9"/>
  <c r="K58" i="9"/>
  <c r="J58" i="9"/>
  <c r="I58" i="9"/>
  <c r="H58" i="9"/>
  <c r="F58" i="9"/>
  <c r="L57" i="9"/>
  <c r="K57" i="9"/>
  <c r="J57" i="9"/>
  <c r="I57" i="9"/>
  <c r="F57" i="9"/>
  <c r="H57" i="9" s="1"/>
  <c r="L56" i="9"/>
  <c r="L60" i="9" s="1"/>
  <c r="K56" i="9"/>
  <c r="J56" i="9"/>
  <c r="I56" i="9"/>
  <c r="I60" i="9" s="1"/>
  <c r="H56" i="9"/>
  <c r="H60" i="9" s="1"/>
  <c r="C61" i="13" s="1"/>
  <c r="F56" i="9"/>
  <c r="C52" i="9"/>
  <c r="L51" i="9"/>
  <c r="K51" i="9"/>
  <c r="J51" i="9"/>
  <c r="I51" i="9"/>
  <c r="H51" i="9"/>
  <c r="F51" i="9"/>
  <c r="L50" i="9"/>
  <c r="K50" i="9"/>
  <c r="J50" i="9"/>
  <c r="I50" i="9"/>
  <c r="F50" i="9"/>
  <c r="H50" i="9" s="1"/>
  <c r="L49" i="9"/>
  <c r="K49" i="9"/>
  <c r="J49" i="9"/>
  <c r="I49" i="9"/>
  <c r="H49" i="9"/>
  <c r="F49" i="9"/>
  <c r="L48" i="9"/>
  <c r="K48" i="9"/>
  <c r="K52" i="9" s="1"/>
  <c r="J48" i="9"/>
  <c r="J52" i="9" s="1"/>
  <c r="I48" i="9"/>
  <c r="F48" i="9"/>
  <c r="H48" i="9" s="1"/>
  <c r="L47" i="9"/>
  <c r="K47" i="9"/>
  <c r="J47" i="9"/>
  <c r="I47" i="9"/>
  <c r="H47" i="9"/>
  <c r="F47" i="9"/>
  <c r="C43" i="9"/>
  <c r="L42" i="9"/>
  <c r="K42" i="9"/>
  <c r="J42" i="9"/>
  <c r="I42" i="9"/>
  <c r="H42" i="9"/>
  <c r="F42" i="9"/>
  <c r="L41" i="9"/>
  <c r="K41" i="9"/>
  <c r="J41" i="9"/>
  <c r="I41" i="9"/>
  <c r="F41" i="9"/>
  <c r="H41" i="9" s="1"/>
  <c r="L40" i="9"/>
  <c r="K40" i="9"/>
  <c r="J40" i="9"/>
  <c r="I40" i="9"/>
  <c r="H40" i="9"/>
  <c r="F40" i="9"/>
  <c r="L39" i="9"/>
  <c r="K39" i="9"/>
  <c r="J39" i="9"/>
  <c r="I39" i="9"/>
  <c r="F39" i="9"/>
  <c r="H39" i="9" s="1"/>
  <c r="L38" i="9"/>
  <c r="K38" i="9"/>
  <c r="J38" i="9"/>
  <c r="I38" i="9"/>
  <c r="H38" i="9"/>
  <c r="F38" i="9"/>
  <c r="L37" i="9"/>
  <c r="K37" i="9"/>
  <c r="K43" i="9" s="1"/>
  <c r="J37" i="9"/>
  <c r="J43" i="9" s="1"/>
  <c r="I37" i="9"/>
  <c r="F37" i="9"/>
  <c r="H37" i="9" s="1"/>
  <c r="L36" i="9"/>
  <c r="K36" i="9"/>
  <c r="J36" i="9"/>
  <c r="I36" i="9"/>
  <c r="I43" i="9" s="1"/>
  <c r="H36" i="9"/>
  <c r="F36" i="9"/>
  <c r="C32" i="9"/>
  <c r="L31" i="9"/>
  <c r="K31" i="9"/>
  <c r="J31" i="9"/>
  <c r="I31" i="9"/>
  <c r="H31" i="9"/>
  <c r="F31" i="9"/>
  <c r="L30" i="9"/>
  <c r="K30" i="9"/>
  <c r="J30" i="9"/>
  <c r="I30" i="9"/>
  <c r="F30" i="9"/>
  <c r="H30" i="9" s="1"/>
  <c r="L29" i="9"/>
  <c r="K29" i="9"/>
  <c r="J29" i="9"/>
  <c r="I29" i="9"/>
  <c r="H29" i="9"/>
  <c r="F29" i="9"/>
  <c r="L28" i="9"/>
  <c r="K28" i="9"/>
  <c r="J28" i="9"/>
  <c r="I28" i="9"/>
  <c r="F28" i="9"/>
  <c r="H28" i="9" s="1"/>
  <c r="L27" i="9"/>
  <c r="K27" i="9"/>
  <c r="J27" i="9"/>
  <c r="I27" i="9"/>
  <c r="H27" i="9"/>
  <c r="F27" i="9"/>
  <c r="L26" i="9"/>
  <c r="K26" i="9"/>
  <c r="K32" i="9" s="1"/>
  <c r="J26" i="9"/>
  <c r="J32" i="9" s="1"/>
  <c r="I26" i="9"/>
  <c r="F26" i="9"/>
  <c r="H26" i="9" s="1"/>
  <c r="L25" i="9"/>
  <c r="K25" i="9"/>
  <c r="J25" i="9"/>
  <c r="I25" i="9"/>
  <c r="H25" i="9"/>
  <c r="F25" i="9"/>
  <c r="T9" i="9"/>
  <c r="T8" i="9"/>
  <c r="T7" i="9"/>
  <c r="T6" i="9"/>
  <c r="T5" i="9"/>
  <c r="T4" i="9"/>
  <c r="T3" i="9"/>
  <c r="H3" i="9"/>
  <c r="T2" i="9"/>
  <c r="A38" i="8"/>
  <c r="F30" i="8"/>
  <c r="E28" i="8"/>
  <c r="D28" i="8"/>
  <c r="F25" i="8"/>
  <c r="E25" i="8"/>
  <c r="D25" i="8"/>
  <c r="B21" i="8"/>
  <c r="B19" i="8"/>
  <c r="E17" i="8"/>
  <c r="A30" i="7"/>
  <c r="F19" i="7"/>
  <c r="E19" i="7"/>
  <c r="F18" i="7"/>
  <c r="E18" i="7"/>
  <c r="F17" i="7"/>
  <c r="E17" i="7"/>
  <c r="F16" i="7"/>
  <c r="E16" i="7"/>
  <c r="F15" i="7"/>
  <c r="F28" i="8" s="1"/>
  <c r="E32" i="8" s="1"/>
  <c r="E15" i="7"/>
  <c r="J11" i="7"/>
  <c r="F11" i="7"/>
  <c r="E11" i="7"/>
  <c r="J10" i="7"/>
  <c r="F10" i="7"/>
  <c r="F24" i="7" s="1"/>
  <c r="E10" i="7"/>
  <c r="J9" i="7"/>
  <c r="F9" i="7"/>
  <c r="E9" i="7"/>
  <c r="J8" i="7"/>
  <c r="J7" i="7"/>
  <c r="J4" i="7"/>
  <c r="J3" i="7"/>
  <c r="E3" i="7"/>
  <c r="J2" i="7"/>
  <c r="A57" i="6"/>
  <c r="C47" i="6"/>
  <c r="C45" i="6"/>
  <c r="C44" i="6"/>
  <c r="E40" i="6"/>
  <c r="E38" i="6"/>
  <c r="E37" i="6"/>
  <c r="E36" i="6"/>
  <c r="D36" i="6"/>
  <c r="E35" i="6"/>
  <c r="D35" i="6"/>
  <c r="E34" i="6"/>
  <c r="D34" i="6"/>
  <c r="E33" i="6"/>
  <c r="D33" i="6"/>
  <c r="E32" i="6"/>
  <c r="D32" i="6"/>
  <c r="C27" i="6"/>
  <c r="C26" i="6"/>
  <c r="C24" i="6"/>
  <c r="C23" i="6"/>
  <c r="C21" i="6"/>
  <c r="C19" i="6"/>
  <c r="B17" i="6"/>
  <c r="B15" i="6"/>
  <c r="D13" i="6"/>
  <c r="A57" i="5"/>
  <c r="C27" i="5"/>
  <c r="C26" i="5"/>
  <c r="C24" i="5"/>
  <c r="C23" i="5"/>
  <c r="C21" i="5"/>
  <c r="C19" i="5"/>
  <c r="B17" i="5"/>
  <c r="B15" i="5"/>
  <c r="A226" i="4"/>
  <c r="I224" i="4"/>
  <c r="C49" i="6" s="1"/>
  <c r="I213" i="4"/>
  <c r="C48" i="5" s="1"/>
  <c r="I199" i="4"/>
  <c r="C47" i="5" s="1"/>
  <c r="I185" i="4"/>
  <c r="C46" i="6" s="1"/>
  <c r="I165" i="4"/>
  <c r="C45" i="5" s="1"/>
  <c r="I133" i="4"/>
  <c r="C44" i="5" s="1"/>
  <c r="G107" i="4"/>
  <c r="F107" i="4"/>
  <c r="C107" i="4"/>
  <c r="I106" i="4"/>
  <c r="G106" i="4"/>
  <c r="F106" i="4"/>
  <c r="I105" i="4"/>
  <c r="G105" i="4"/>
  <c r="F105" i="4"/>
  <c r="I104" i="4"/>
  <c r="I107" i="4" s="1"/>
  <c r="F51" i="13" s="1"/>
  <c r="G104" i="4"/>
  <c r="F104" i="4"/>
  <c r="H103" i="4"/>
  <c r="J106" i="4" s="1"/>
  <c r="F100" i="4"/>
  <c r="C100" i="4"/>
  <c r="G99" i="4"/>
  <c r="F99" i="4"/>
  <c r="G98" i="4"/>
  <c r="F98" i="4"/>
  <c r="G97" i="4"/>
  <c r="F97" i="4"/>
  <c r="G96" i="4"/>
  <c r="F96" i="4"/>
  <c r="G95" i="4"/>
  <c r="F95" i="4"/>
  <c r="G94" i="4"/>
  <c r="F94" i="4"/>
  <c r="G93" i="4"/>
  <c r="F93" i="4"/>
  <c r="G92" i="4"/>
  <c r="G100" i="4" s="1"/>
  <c r="F92" i="4"/>
  <c r="H91" i="4"/>
  <c r="J99" i="4" s="1"/>
  <c r="G88" i="4"/>
  <c r="F88" i="4"/>
  <c r="C88" i="4"/>
  <c r="I87" i="4"/>
  <c r="G87" i="4"/>
  <c r="F87" i="4"/>
  <c r="I86" i="4"/>
  <c r="G86" i="4"/>
  <c r="F86" i="4"/>
  <c r="I85" i="4"/>
  <c r="G85" i="4"/>
  <c r="F85" i="4"/>
  <c r="I84" i="4"/>
  <c r="G84" i="4"/>
  <c r="F84" i="4"/>
  <c r="I83" i="4"/>
  <c r="G83" i="4"/>
  <c r="F83" i="4"/>
  <c r="I82" i="4"/>
  <c r="I88" i="4" s="1"/>
  <c r="F49" i="13" s="1"/>
  <c r="G82" i="4"/>
  <c r="F82" i="4"/>
  <c r="H81" i="4"/>
  <c r="J87" i="4" s="1"/>
  <c r="C78" i="4"/>
  <c r="G77" i="4"/>
  <c r="F77" i="4"/>
  <c r="G76" i="4"/>
  <c r="F76" i="4"/>
  <c r="G75" i="4"/>
  <c r="F75" i="4"/>
  <c r="F78" i="4" s="1"/>
  <c r="G74" i="4"/>
  <c r="F74" i="4"/>
  <c r="H73" i="4"/>
  <c r="J77" i="4" s="1"/>
  <c r="G70" i="4"/>
  <c r="F70" i="4"/>
  <c r="C70" i="4"/>
  <c r="G69" i="4"/>
  <c r="F69" i="4"/>
  <c r="G68" i="4"/>
  <c r="F68" i="4"/>
  <c r="G67" i="4"/>
  <c r="F67" i="4"/>
  <c r="G66" i="4"/>
  <c r="F66" i="4"/>
  <c r="G65" i="4"/>
  <c r="F65" i="4"/>
  <c r="H64" i="4"/>
  <c r="I69" i="4" s="1"/>
  <c r="C61" i="4"/>
  <c r="G60" i="4"/>
  <c r="F60" i="4"/>
  <c r="G59" i="4"/>
  <c r="F59" i="4"/>
  <c r="G58" i="4"/>
  <c r="F58" i="4"/>
  <c r="G57" i="4"/>
  <c r="F57" i="4"/>
  <c r="G56" i="4"/>
  <c r="F56" i="4"/>
  <c r="G55" i="4"/>
  <c r="F55" i="4"/>
  <c r="G54" i="4"/>
  <c r="G61" i="4" s="1"/>
  <c r="F54" i="4"/>
  <c r="F61" i="4" s="1"/>
  <c r="H53" i="4"/>
  <c r="G50" i="4"/>
  <c r="F50" i="4"/>
  <c r="C50" i="4"/>
  <c r="I49" i="4"/>
  <c r="G49" i="4"/>
  <c r="F49" i="4"/>
  <c r="I48" i="4"/>
  <c r="G48" i="4"/>
  <c r="F48" i="4"/>
  <c r="I47" i="4"/>
  <c r="G47" i="4"/>
  <c r="F47" i="4"/>
  <c r="I46" i="4"/>
  <c r="G46" i="4"/>
  <c r="F46" i="4"/>
  <c r="I45" i="4"/>
  <c r="G45" i="4"/>
  <c r="F45" i="4"/>
  <c r="I44" i="4"/>
  <c r="G44" i="4"/>
  <c r="F44" i="4"/>
  <c r="I43" i="4"/>
  <c r="I50" i="4" s="1"/>
  <c r="F45" i="13" s="1"/>
  <c r="G43" i="4"/>
  <c r="F43" i="4"/>
  <c r="H42" i="4"/>
  <c r="J48" i="4" s="1"/>
  <c r="I3" i="4"/>
  <c r="D13" i="5" s="1"/>
  <c r="A44" i="3"/>
  <c r="D37" i="3"/>
  <c r="B17" i="3"/>
  <c r="B15" i="3"/>
  <c r="D13" i="3"/>
  <c r="A247" i="2"/>
  <c r="K241" i="2"/>
  <c r="G219" i="2"/>
  <c r="D209" i="2"/>
  <c r="J202" i="2"/>
  <c r="AE192" i="2"/>
  <c r="W192" i="2"/>
  <c r="D192" i="2" s="1"/>
  <c r="D206" i="2" s="1"/>
  <c r="AD191" i="2"/>
  <c r="AC191" i="2"/>
  <c r="J191" i="2"/>
  <c r="I191" i="2"/>
  <c r="AD190" i="2"/>
  <c r="AC190" i="2"/>
  <c r="J190" i="2"/>
  <c r="I190" i="2"/>
  <c r="AD189" i="2"/>
  <c r="AD192" i="2" s="1"/>
  <c r="J197" i="2" s="1"/>
  <c r="AC189" i="2"/>
  <c r="AC192" i="2" s="1"/>
  <c r="D195" i="2" s="1"/>
  <c r="J189" i="2"/>
  <c r="I189" i="2"/>
  <c r="AB187" i="2"/>
  <c r="AA187" i="2"/>
  <c r="J187" i="2"/>
  <c r="I187" i="2"/>
  <c r="G185" i="2"/>
  <c r="AB184" i="2"/>
  <c r="AA184" i="2"/>
  <c r="J184" i="2"/>
  <c r="I184" i="2"/>
  <c r="AB183" i="2"/>
  <c r="AA183" i="2"/>
  <c r="J183" i="2"/>
  <c r="I183" i="2"/>
  <c r="AE182" i="2"/>
  <c r="AB182" i="2"/>
  <c r="AA182" i="2"/>
  <c r="J182" i="2"/>
  <c r="I182" i="2"/>
  <c r="AB181" i="2"/>
  <c r="AA181" i="2"/>
  <c r="J181" i="2"/>
  <c r="I181" i="2"/>
  <c r="AE180" i="2"/>
  <c r="AB180" i="2"/>
  <c r="AA180" i="2"/>
  <c r="J180" i="2"/>
  <c r="I180" i="2"/>
  <c r="AB179" i="2"/>
  <c r="AA179" i="2"/>
  <c r="J179" i="2"/>
  <c r="I179" i="2"/>
  <c r="G177" i="2"/>
  <c r="AB176" i="2"/>
  <c r="AA176" i="2"/>
  <c r="J176" i="2"/>
  <c r="I176" i="2"/>
  <c r="AE175" i="2"/>
  <c r="AB175" i="2"/>
  <c r="AA175" i="2"/>
  <c r="J175" i="2"/>
  <c r="I175" i="2"/>
  <c r="AB174" i="2"/>
  <c r="AA174" i="2"/>
  <c r="J174" i="2"/>
  <c r="I174" i="2"/>
  <c r="AE173" i="2"/>
  <c r="AB173" i="2"/>
  <c r="AA173" i="2"/>
  <c r="J173" i="2"/>
  <c r="I173" i="2"/>
  <c r="AB172" i="2"/>
  <c r="AB192" i="2" s="1"/>
  <c r="J196" i="2" s="1"/>
  <c r="J207" i="2" s="1"/>
  <c r="AA172" i="2"/>
  <c r="J172" i="2"/>
  <c r="I172" i="2"/>
  <c r="J171" i="2"/>
  <c r="I171" i="2"/>
  <c r="AB169" i="2"/>
  <c r="AA169" i="2"/>
  <c r="J169" i="2"/>
  <c r="I169" i="2"/>
  <c r="AE168" i="2"/>
  <c r="AB168" i="2"/>
  <c r="AA168" i="2"/>
  <c r="J168" i="2"/>
  <c r="I168" i="2"/>
  <c r="AB167" i="2"/>
  <c r="AA167" i="2"/>
  <c r="AA192" i="2" s="1"/>
  <c r="D194" i="2" s="1"/>
  <c r="D208" i="2" s="1"/>
  <c r="J167" i="2"/>
  <c r="I167" i="2"/>
  <c r="G165" i="2"/>
  <c r="Z164" i="2"/>
  <c r="Y164" i="2"/>
  <c r="J164" i="2"/>
  <c r="I164" i="2"/>
  <c r="Z163" i="2"/>
  <c r="Y163" i="2"/>
  <c r="J163" i="2"/>
  <c r="I163" i="2"/>
  <c r="AE162" i="2"/>
  <c r="Z162" i="2"/>
  <c r="Y162" i="2"/>
  <c r="J162" i="2"/>
  <c r="I162" i="2"/>
  <c r="Z161" i="2"/>
  <c r="Y161" i="2"/>
  <c r="J161" i="2"/>
  <c r="I161" i="2"/>
  <c r="AE160" i="2"/>
  <c r="Z160" i="2"/>
  <c r="Y160" i="2"/>
  <c r="J160" i="2"/>
  <c r="I160" i="2"/>
  <c r="Z159" i="2"/>
  <c r="Y159" i="2"/>
  <c r="J159" i="2"/>
  <c r="I159" i="2"/>
  <c r="G157" i="2"/>
  <c r="Z156" i="2"/>
  <c r="Y156" i="2"/>
  <c r="J156" i="2"/>
  <c r="I156" i="2"/>
  <c r="AE155" i="2"/>
  <c r="Z155" i="2"/>
  <c r="Y155" i="2"/>
  <c r="J155" i="2"/>
  <c r="I155" i="2"/>
  <c r="G154" i="2"/>
  <c r="Z153" i="2"/>
  <c r="Y153" i="2"/>
  <c r="J153" i="2"/>
  <c r="I153" i="2"/>
  <c r="Z151" i="2"/>
  <c r="Y151" i="2"/>
  <c r="G151" i="2"/>
  <c r="Z150" i="2"/>
  <c r="Y150" i="2"/>
  <c r="J150" i="2"/>
  <c r="I150" i="2"/>
  <c r="AE148" i="2"/>
  <c r="Z148" i="2"/>
  <c r="Y148" i="2"/>
  <c r="J148" i="2"/>
  <c r="I148" i="2"/>
  <c r="Z147" i="2"/>
  <c r="Y147" i="2"/>
  <c r="J147" i="2"/>
  <c r="I147" i="2"/>
  <c r="AE146" i="2"/>
  <c r="Z146" i="2"/>
  <c r="Y146" i="2"/>
  <c r="J146" i="2"/>
  <c r="I146" i="2"/>
  <c r="Z145" i="2"/>
  <c r="Y145" i="2"/>
  <c r="J145" i="2"/>
  <c r="I145" i="2"/>
  <c r="AE144" i="2"/>
  <c r="Z144" i="2"/>
  <c r="Y144" i="2"/>
  <c r="J144" i="2"/>
  <c r="I144" i="2"/>
  <c r="Z143" i="2"/>
  <c r="Y143" i="2"/>
  <c r="J143" i="2"/>
  <c r="I143" i="2"/>
  <c r="AE142" i="2"/>
  <c r="Z142" i="2"/>
  <c r="Y142" i="2"/>
  <c r="J142" i="2"/>
  <c r="I142" i="2"/>
  <c r="G140" i="2"/>
  <c r="Z139" i="2"/>
  <c r="Y139" i="2"/>
  <c r="J139" i="2"/>
  <c r="I139" i="2"/>
  <c r="AE138" i="2"/>
  <c r="Z138" i="2"/>
  <c r="Y138" i="2"/>
  <c r="J138" i="2"/>
  <c r="I138" i="2"/>
  <c r="AE137" i="2"/>
  <c r="Z137" i="2"/>
  <c r="Y137" i="2"/>
  <c r="J137" i="2"/>
  <c r="I137" i="2"/>
  <c r="G135" i="2"/>
  <c r="Z134" i="2"/>
  <c r="Y134" i="2"/>
  <c r="J134" i="2"/>
  <c r="I134" i="2"/>
  <c r="Z133" i="2"/>
  <c r="Y133" i="2"/>
  <c r="J133" i="2"/>
  <c r="I133" i="2"/>
  <c r="AE132" i="2"/>
  <c r="Z132" i="2"/>
  <c r="Y132" i="2"/>
  <c r="J132" i="2"/>
  <c r="I132" i="2"/>
  <c r="Z131" i="2"/>
  <c r="Y131" i="2"/>
  <c r="J131" i="2"/>
  <c r="I131" i="2"/>
  <c r="AE130" i="2"/>
  <c r="Z130" i="2"/>
  <c r="Y130" i="2"/>
  <c r="J130" i="2"/>
  <c r="I130" i="2"/>
  <c r="J129" i="2"/>
  <c r="G128" i="2"/>
  <c r="AE127" i="2"/>
  <c r="Z127" i="2"/>
  <c r="Y127" i="2"/>
  <c r="J127" i="2"/>
  <c r="I127" i="2"/>
  <c r="Z126" i="2"/>
  <c r="Y126" i="2"/>
  <c r="J126" i="2"/>
  <c r="I126" i="2"/>
  <c r="AE125" i="2"/>
  <c r="Z125" i="2"/>
  <c r="Y125" i="2"/>
  <c r="J125" i="2"/>
  <c r="I125" i="2"/>
  <c r="G123" i="2"/>
  <c r="Z122" i="2"/>
  <c r="Y122" i="2"/>
  <c r="J122" i="2"/>
  <c r="I122" i="2"/>
  <c r="AE121" i="2"/>
  <c r="Z121" i="2"/>
  <c r="Y121" i="2"/>
  <c r="J121" i="2"/>
  <c r="I121" i="2"/>
  <c r="Z120" i="2"/>
  <c r="Y120" i="2"/>
  <c r="J120" i="2"/>
  <c r="I120" i="2"/>
  <c r="Z119" i="2"/>
  <c r="Y119" i="2"/>
  <c r="J119" i="2"/>
  <c r="I119" i="2"/>
  <c r="AE118" i="2"/>
  <c r="Z118" i="2"/>
  <c r="Y118" i="2"/>
  <c r="J118" i="2"/>
  <c r="I118" i="2"/>
  <c r="G116" i="2"/>
  <c r="AE115" i="2"/>
  <c r="Z115" i="2"/>
  <c r="Y115" i="2"/>
  <c r="J115" i="2"/>
  <c r="I115" i="2"/>
  <c r="Z114" i="2"/>
  <c r="Y114" i="2"/>
  <c r="J114" i="2"/>
  <c r="I114" i="2"/>
  <c r="Z113" i="2"/>
  <c r="Y113" i="2"/>
  <c r="J113" i="2"/>
  <c r="I113" i="2"/>
  <c r="J112" i="2"/>
  <c r="G111" i="2"/>
  <c r="AE110" i="2"/>
  <c r="Z110" i="2"/>
  <c r="Y110" i="2"/>
  <c r="J110" i="2"/>
  <c r="I110" i="2"/>
  <c r="AE109" i="2"/>
  <c r="Z109" i="2"/>
  <c r="Y109" i="2"/>
  <c r="J109" i="2"/>
  <c r="I109" i="2"/>
  <c r="Z108" i="2"/>
  <c r="Y108" i="2"/>
  <c r="J108" i="2"/>
  <c r="I108" i="2"/>
  <c r="AE107" i="2"/>
  <c r="Z107" i="2"/>
  <c r="Y107" i="2"/>
  <c r="J107" i="2"/>
  <c r="I107" i="2"/>
  <c r="G105" i="2"/>
  <c r="Z104" i="2"/>
  <c r="Y104" i="2"/>
  <c r="J104" i="2"/>
  <c r="I104" i="2"/>
  <c r="AE103" i="2"/>
  <c r="Z103" i="2"/>
  <c r="Y103" i="2"/>
  <c r="J103" i="2"/>
  <c r="I103" i="2"/>
  <c r="Z101" i="2"/>
  <c r="Y101" i="2"/>
  <c r="J101" i="2"/>
  <c r="I101" i="2"/>
  <c r="AE100" i="2"/>
  <c r="Z100" i="2"/>
  <c r="Y100" i="2"/>
  <c r="J100" i="2"/>
  <c r="I100" i="2"/>
  <c r="Z99" i="2"/>
  <c r="Y99" i="2"/>
  <c r="Y192" i="2" s="1"/>
  <c r="D193" i="2" s="1"/>
  <c r="D207" i="2" s="1"/>
  <c r="J99" i="2"/>
  <c r="I99" i="2"/>
  <c r="G97" i="2"/>
  <c r="X96" i="2"/>
  <c r="W96" i="2"/>
  <c r="I96" i="2"/>
  <c r="AE95" i="2"/>
  <c r="X95" i="2"/>
  <c r="X192" i="2" s="1"/>
  <c r="J194" i="2" s="1"/>
  <c r="J216" i="2" s="1"/>
  <c r="E234" i="2" s="1"/>
  <c r="W95" i="2"/>
  <c r="I95" i="2"/>
  <c r="G94" i="2"/>
  <c r="X93" i="2"/>
  <c r="W93" i="2"/>
  <c r="J93" i="2"/>
  <c r="I93" i="2"/>
  <c r="AE92" i="2"/>
  <c r="X92" i="2"/>
  <c r="W92" i="2"/>
  <c r="J92" i="2"/>
  <c r="I92" i="2"/>
  <c r="X91" i="2"/>
  <c r="W91" i="2"/>
  <c r="J91" i="2"/>
  <c r="I91" i="2"/>
  <c r="G89" i="2"/>
  <c r="AE88" i="2"/>
  <c r="X88" i="2"/>
  <c r="W88" i="2"/>
  <c r="J88" i="2"/>
  <c r="I88" i="2"/>
  <c r="X87" i="2"/>
  <c r="W87" i="2"/>
  <c r="J87" i="2"/>
  <c r="I87" i="2"/>
  <c r="AE86" i="2"/>
  <c r="X86" i="2"/>
  <c r="W86" i="2"/>
  <c r="J86" i="2"/>
  <c r="I86" i="2"/>
  <c r="D79" i="2"/>
  <c r="D205" i="2" s="1"/>
  <c r="D215" i="2" s="1"/>
  <c r="M78" i="2"/>
  <c r="AE77" i="2"/>
  <c r="Z77" i="2"/>
  <c r="J79" i="2" s="1"/>
  <c r="J215" i="2" s="1"/>
  <c r="M77" i="2"/>
  <c r="X76" i="2"/>
  <c r="W76" i="2"/>
  <c r="M76" i="2"/>
  <c r="J76" i="2"/>
  <c r="I76" i="2"/>
  <c r="AE75" i="2"/>
  <c r="AB75" i="2"/>
  <c r="AA75" i="2"/>
  <c r="M75" i="2"/>
  <c r="J75" i="2"/>
  <c r="I75" i="2"/>
  <c r="X74" i="2"/>
  <c r="X77" i="2" s="1"/>
  <c r="J78" i="2" s="1"/>
  <c r="W74" i="2"/>
  <c r="W77" i="2" s="1"/>
  <c r="D77" i="2" s="1"/>
  <c r="M74" i="2"/>
  <c r="J74" i="2"/>
  <c r="I74" i="2"/>
  <c r="AE73" i="2"/>
  <c r="AB73" i="2"/>
  <c r="AB77" i="2" s="1"/>
  <c r="J80" i="2" s="1"/>
  <c r="J205" i="2" s="1"/>
  <c r="AA73" i="2"/>
  <c r="AA77" i="2" s="1"/>
  <c r="M73" i="2"/>
  <c r="J73" i="2"/>
  <c r="I73" i="2"/>
  <c r="AE72" i="2"/>
  <c r="Z72" i="2"/>
  <c r="Y72" i="2"/>
  <c r="M72" i="2"/>
  <c r="J72" i="2"/>
  <c r="I72" i="2"/>
  <c r="Z71" i="2"/>
  <c r="Y71" i="2"/>
  <c r="M71" i="2"/>
  <c r="J71" i="2"/>
  <c r="I71" i="2"/>
  <c r="AE70" i="2"/>
  <c r="Z70" i="2"/>
  <c r="Y70" i="2"/>
  <c r="M70" i="2"/>
  <c r="J70" i="2"/>
  <c r="I70" i="2"/>
  <c r="AE69" i="2"/>
  <c r="Z69" i="2"/>
  <c r="Y69" i="2"/>
  <c r="Y77" i="2" s="1"/>
  <c r="D78" i="2" s="1"/>
  <c r="D204" i="2" s="1"/>
  <c r="M69" i="2"/>
  <c r="J69" i="2"/>
  <c r="I69" i="2"/>
  <c r="AE68" i="2"/>
  <c r="Z68" i="2"/>
  <c r="Y68" i="2"/>
  <c r="M68" i="2"/>
  <c r="J68" i="2"/>
  <c r="I68" i="2"/>
  <c r="M67" i="2"/>
  <c r="J77" i="2"/>
  <c r="G67" i="2"/>
  <c r="Z66" i="2"/>
  <c r="Y66" i="2"/>
  <c r="J66" i="2"/>
  <c r="I66" i="2"/>
  <c r="Z57" i="2"/>
  <c r="J60" i="2" s="1"/>
  <c r="J203" i="2" s="1"/>
  <c r="X56" i="2"/>
  <c r="W56" i="2"/>
  <c r="J56" i="2"/>
  <c r="I56" i="2"/>
  <c r="AE55" i="2"/>
  <c r="AB55" i="2"/>
  <c r="AA55" i="2"/>
  <c r="J55" i="2"/>
  <c r="I55" i="2"/>
  <c r="X54" i="2"/>
  <c r="W54" i="2"/>
  <c r="J54" i="2"/>
  <c r="I54" i="2"/>
  <c r="AE53" i="2"/>
  <c r="AB53" i="2"/>
  <c r="AA53" i="2"/>
  <c r="J53" i="2"/>
  <c r="I53" i="2"/>
  <c r="X52" i="2"/>
  <c r="W52" i="2"/>
  <c r="J52" i="2"/>
  <c r="I52" i="2"/>
  <c r="AE51" i="2"/>
  <c r="AB51" i="2"/>
  <c r="AA51" i="2"/>
  <c r="J51" i="2"/>
  <c r="I51" i="2"/>
  <c r="X50" i="2"/>
  <c r="W50" i="2"/>
  <c r="J50" i="2"/>
  <c r="I50" i="2"/>
  <c r="AE49" i="2"/>
  <c r="AB49" i="2"/>
  <c r="AA49" i="2"/>
  <c r="J49" i="2"/>
  <c r="I49" i="2"/>
  <c r="X48" i="2"/>
  <c r="W48" i="2"/>
  <c r="J48" i="2"/>
  <c r="I48" i="2"/>
  <c r="AE47" i="2"/>
  <c r="AB47" i="2"/>
  <c r="AA47" i="2"/>
  <c r="J47" i="2"/>
  <c r="I47" i="2"/>
  <c r="X46" i="2"/>
  <c r="W46" i="2"/>
  <c r="J46" i="2"/>
  <c r="I46" i="2"/>
  <c r="AB45" i="2"/>
  <c r="AA45" i="2"/>
  <c r="J45" i="2"/>
  <c r="I45" i="2"/>
  <c r="AE44" i="2"/>
  <c r="AB44" i="2"/>
  <c r="AA44" i="2"/>
  <c r="AA57" i="2" s="1"/>
  <c r="D59" i="2" s="1"/>
  <c r="D203" i="2" s="1"/>
  <c r="D214" i="2" s="1"/>
  <c r="J44" i="2"/>
  <c r="I44" i="2"/>
  <c r="AE43" i="2"/>
  <c r="X43" i="2"/>
  <c r="W43" i="2"/>
  <c r="J43" i="2"/>
  <c r="I43" i="2"/>
  <c r="AE42" i="2"/>
  <c r="X42" i="2"/>
  <c r="W42" i="2"/>
  <c r="J42" i="2"/>
  <c r="I42" i="2"/>
  <c r="X41" i="2"/>
  <c r="W41" i="2"/>
  <c r="J41" i="2"/>
  <c r="I41" i="2"/>
  <c r="AE40" i="2"/>
  <c r="Z40" i="2"/>
  <c r="Y40" i="2"/>
  <c r="Y57" i="2" s="1"/>
  <c r="D58" i="2" s="1"/>
  <c r="J40" i="2"/>
  <c r="I40" i="2"/>
  <c r="G39" i="2"/>
  <c r="Z38" i="2"/>
  <c r="Y38" i="2"/>
  <c r="J38" i="2"/>
  <c r="I38" i="2"/>
  <c r="J37" i="2"/>
  <c r="J57" i="2" s="1"/>
  <c r="G36" i="2"/>
  <c r="X35" i="2"/>
  <c r="W35" i="2"/>
  <c r="W57" i="2" s="1"/>
  <c r="D57" i="2" s="1"/>
  <c r="D60" i="2" s="1"/>
  <c r="J35" i="2"/>
  <c r="I35" i="2"/>
  <c r="AE34" i="2"/>
  <c r="Z34" i="2"/>
  <c r="Y34" i="2"/>
  <c r="J34" i="2"/>
  <c r="I34" i="2"/>
  <c r="X26" i="2"/>
  <c r="J28" i="2" s="1"/>
  <c r="X25" i="2"/>
  <c r="W25" i="2"/>
  <c r="J25" i="2"/>
  <c r="I25" i="2"/>
  <c r="X24" i="2"/>
  <c r="W24" i="2"/>
  <c r="J24" i="2"/>
  <c r="I24" i="2"/>
  <c r="J23" i="2"/>
  <c r="G22" i="2"/>
  <c r="X21" i="2"/>
  <c r="W21" i="2"/>
  <c r="J21" i="2"/>
  <c r="I21" i="2"/>
  <c r="G20" i="2"/>
  <c r="J19" i="2"/>
  <c r="J26" i="2" s="1"/>
  <c r="X18" i="2"/>
  <c r="W18" i="2"/>
  <c r="J18" i="2"/>
  <c r="I18" i="2"/>
  <c r="X17" i="2"/>
  <c r="W17" i="2"/>
  <c r="J17" i="2"/>
  <c r="I17" i="2"/>
  <c r="Z15" i="2"/>
  <c r="Z26" i="2" s="1"/>
  <c r="J29" i="2" s="1"/>
  <c r="Y15" i="2"/>
  <c r="Y26" i="2" s="1"/>
  <c r="J15" i="2"/>
  <c r="I15" i="2"/>
  <c r="X14" i="2"/>
  <c r="W14" i="2"/>
  <c r="J14" i="2"/>
  <c r="I14" i="2"/>
  <c r="X13" i="2"/>
  <c r="W13" i="2"/>
  <c r="W26" i="2" s="1"/>
  <c r="D26" i="2" s="1"/>
  <c r="J13" i="2"/>
  <c r="I13" i="2"/>
  <c r="AF10" i="2"/>
  <c r="AF9" i="2"/>
  <c r="AF8" i="2"/>
  <c r="AF7" i="2"/>
  <c r="AH6" i="2"/>
  <c r="AG6" i="2"/>
  <c r="AF6" i="2"/>
  <c r="AF5" i="2"/>
  <c r="AF4" i="2"/>
  <c r="AF3" i="2"/>
  <c r="F3" i="2"/>
  <c r="AB2" i="2"/>
  <c r="AC2" i="2" s="1"/>
  <c r="E51" i="13" l="1"/>
  <c r="Z192" i="2"/>
  <c r="J195" i="2" s="1"/>
  <c r="J206" i="2" s="1"/>
  <c r="J27" i="2"/>
  <c r="J30" i="2" s="1"/>
  <c r="E233" i="2"/>
  <c r="J217" i="2"/>
  <c r="G49" i="13"/>
  <c r="H49" i="13"/>
  <c r="C36" i="6"/>
  <c r="C36" i="5"/>
  <c r="D201" i="2"/>
  <c r="D27" i="2"/>
  <c r="H51" i="13"/>
  <c r="G51" i="13"/>
  <c r="C38" i="6"/>
  <c r="C38" i="5"/>
  <c r="E33" i="8"/>
  <c r="E34" i="8" s="1"/>
  <c r="J81" i="2"/>
  <c r="D202" i="2"/>
  <c r="D213" i="2"/>
  <c r="D216" i="2" s="1"/>
  <c r="G45" i="13"/>
  <c r="K45" i="13" s="1"/>
  <c r="H45" i="13"/>
  <c r="C32" i="6"/>
  <c r="C32" i="5"/>
  <c r="F25" i="7"/>
  <c r="F26" i="7" s="1"/>
  <c r="K21" i="13"/>
  <c r="J65" i="4"/>
  <c r="J70" i="4" s="1"/>
  <c r="J67" i="4"/>
  <c r="J68" i="4"/>
  <c r="F19" i="13"/>
  <c r="B19" i="13"/>
  <c r="D19" i="13"/>
  <c r="E19" i="13"/>
  <c r="J43" i="4"/>
  <c r="J50" i="4" s="1"/>
  <c r="J45" i="4"/>
  <c r="J47" i="4"/>
  <c r="J49" i="4"/>
  <c r="J83" i="4"/>
  <c r="J85" i="4"/>
  <c r="J86" i="4"/>
  <c r="L32" i="9"/>
  <c r="H52" i="9"/>
  <c r="C60" i="13" s="1"/>
  <c r="K82" i="9"/>
  <c r="AE57" i="2"/>
  <c r="AE193" i="2" s="1"/>
  <c r="AE194" i="2" s="1"/>
  <c r="J220" i="2" s="1"/>
  <c r="X57" i="2"/>
  <c r="J59" i="2" s="1"/>
  <c r="J201" i="2" s="1"/>
  <c r="J208" i="2" s="1"/>
  <c r="AB57" i="2"/>
  <c r="J61" i="2" s="1"/>
  <c r="J204" i="2" s="1"/>
  <c r="J193" i="2"/>
  <c r="J198" i="2" s="1"/>
  <c r="J60" i="4"/>
  <c r="J104" i="4"/>
  <c r="J107" i="4" s="1"/>
  <c r="J105" i="4"/>
  <c r="I32" i="9"/>
  <c r="I52" i="9"/>
  <c r="J60" i="9"/>
  <c r="J21" i="13" s="1"/>
  <c r="I70" i="9"/>
  <c r="L82" i="9"/>
  <c r="J210" i="2"/>
  <c r="D80" i="2"/>
  <c r="J66" i="4"/>
  <c r="J69" i="4"/>
  <c r="C49" i="5"/>
  <c r="C48" i="6"/>
  <c r="C51" i="6" s="1"/>
  <c r="F11" i="13"/>
  <c r="B11" i="13"/>
  <c r="D11" i="13"/>
  <c r="F15" i="13"/>
  <c r="B15" i="13"/>
  <c r="D15" i="13"/>
  <c r="E15" i="13"/>
  <c r="D196" i="2"/>
  <c r="J44" i="4"/>
  <c r="J46" i="4"/>
  <c r="J82" i="4"/>
  <c r="J88" i="4" s="1"/>
  <c r="J84" i="4"/>
  <c r="H32" i="9"/>
  <c r="L52" i="9"/>
  <c r="H70" i="9"/>
  <c r="C62" i="13" s="1"/>
  <c r="I65" i="4"/>
  <c r="I66" i="4"/>
  <c r="I67" i="4"/>
  <c r="I68" i="4"/>
  <c r="G78" i="4"/>
  <c r="C46" i="5"/>
  <c r="H43" i="9"/>
  <c r="C59" i="13" s="1"/>
  <c r="L43" i="9"/>
  <c r="K60" i="9"/>
  <c r="I82" i="9"/>
  <c r="O115" i="9"/>
  <c r="E9" i="13"/>
  <c r="D9" i="13"/>
  <c r="F9" i="13"/>
  <c r="B9" i="13"/>
  <c r="I54" i="4"/>
  <c r="I55" i="4"/>
  <c r="I56" i="4"/>
  <c r="I57" i="4"/>
  <c r="I58" i="4"/>
  <c r="I59" i="4"/>
  <c r="I60" i="4"/>
  <c r="I74" i="4"/>
  <c r="I75" i="4"/>
  <c r="I76" i="4"/>
  <c r="I77" i="4"/>
  <c r="I92" i="4"/>
  <c r="I93" i="4"/>
  <c r="I94" i="4"/>
  <c r="I95" i="4"/>
  <c r="I96" i="4"/>
  <c r="I97" i="4"/>
  <c r="I98" i="4"/>
  <c r="I99" i="4"/>
  <c r="D10" i="13"/>
  <c r="E10" i="13"/>
  <c r="D14" i="13"/>
  <c r="E14" i="13"/>
  <c r="D18" i="13"/>
  <c r="E18" i="13"/>
  <c r="B10" i="13"/>
  <c r="E13" i="13"/>
  <c r="D13" i="13"/>
  <c r="F13" i="13"/>
  <c r="B13" i="13"/>
  <c r="J54" i="4"/>
  <c r="J55" i="4"/>
  <c r="J56" i="4"/>
  <c r="J57" i="4"/>
  <c r="J58" i="4"/>
  <c r="J59" i="4"/>
  <c r="J74" i="4"/>
  <c r="J75" i="4"/>
  <c r="J76" i="4"/>
  <c r="J92" i="4"/>
  <c r="J93" i="4"/>
  <c r="J94" i="4"/>
  <c r="J95" i="4"/>
  <c r="J96" i="4"/>
  <c r="J97" i="4"/>
  <c r="J98" i="4"/>
  <c r="F10" i="13"/>
  <c r="B14" i="13"/>
  <c r="E17" i="13"/>
  <c r="D17" i="13"/>
  <c r="F17" i="13"/>
  <c r="B17" i="13"/>
  <c r="D67" i="12"/>
  <c r="D68" i="12"/>
  <c r="D69" i="12"/>
  <c r="D70" i="12"/>
  <c r="D71" i="12"/>
  <c r="D72" i="12"/>
  <c r="D73" i="12"/>
  <c r="D74" i="12"/>
  <c r="D75" i="12"/>
  <c r="D76" i="12"/>
  <c r="D77" i="12"/>
  <c r="C12" i="13"/>
  <c r="C16" i="13"/>
  <c r="C20" i="13"/>
  <c r="N58" i="13"/>
  <c r="N59" i="13"/>
  <c r="N60" i="13"/>
  <c r="N61" i="13"/>
  <c r="F68" i="12"/>
  <c r="F69" i="12"/>
  <c r="F72" i="12"/>
  <c r="F73" i="12"/>
  <c r="F76" i="12"/>
  <c r="F77" i="12"/>
  <c r="C51" i="5" l="1"/>
  <c r="J219" i="2"/>
  <c r="J236" i="2" s="1"/>
  <c r="E223" i="2"/>
  <c r="F27" i="7"/>
  <c r="F28" i="7" s="1"/>
  <c r="E35" i="8"/>
  <c r="E36" i="8"/>
  <c r="F12" i="13"/>
  <c r="F21" i="13" s="1"/>
  <c r="B12" i="13"/>
  <c r="E12" i="13"/>
  <c r="D12" i="13"/>
  <c r="J100" i="4"/>
  <c r="I61" i="4"/>
  <c r="F46" i="13" s="1"/>
  <c r="L21" i="13"/>
  <c r="I49" i="13"/>
  <c r="J49" i="13" s="1"/>
  <c r="J211" i="2"/>
  <c r="J232" i="2" s="1"/>
  <c r="C28" i="3" s="1"/>
  <c r="J62" i="2"/>
  <c r="J61" i="4"/>
  <c r="I100" i="4"/>
  <c r="F50" i="13" s="1"/>
  <c r="I78" i="4"/>
  <c r="F48" i="13" s="1"/>
  <c r="J231" i="2"/>
  <c r="C27" i="3" s="1"/>
  <c r="D210" i="2"/>
  <c r="E235" i="2"/>
  <c r="F20" i="13"/>
  <c r="B20" i="13"/>
  <c r="E20" i="13"/>
  <c r="D20" i="13"/>
  <c r="C58" i="13"/>
  <c r="E58" i="13" s="1"/>
  <c r="E59" i="13" s="1"/>
  <c r="E60" i="13" s="1"/>
  <c r="E61" i="13" s="1"/>
  <c r="E62" i="13" s="1"/>
  <c r="E63" i="13" s="1"/>
  <c r="E64" i="13" s="1"/>
  <c r="H21" i="13"/>
  <c r="I21" i="13"/>
  <c r="I45" i="13"/>
  <c r="J45" i="13" s="1"/>
  <c r="L45" i="13" s="1"/>
  <c r="F16" i="13"/>
  <c r="B16" i="13"/>
  <c r="E16" i="13"/>
  <c r="D16" i="13"/>
  <c r="J78" i="4"/>
  <c r="I70" i="4"/>
  <c r="F47" i="13" s="1"/>
  <c r="I51" i="13"/>
  <c r="J51" i="13" s="1"/>
  <c r="N51" i="13" s="1"/>
  <c r="J212" i="2" l="1"/>
  <c r="J213" i="2" s="1"/>
  <c r="B26" i="13"/>
  <c r="B30" i="13"/>
  <c r="G47" i="13"/>
  <c r="H47" i="13"/>
  <c r="C34" i="5"/>
  <c r="C34" i="6"/>
  <c r="C37" i="11"/>
  <c r="C33" i="11"/>
  <c r="C27" i="11"/>
  <c r="C36" i="11"/>
  <c r="C25" i="11"/>
  <c r="C21" i="11"/>
  <c r="C44" i="10"/>
  <c r="C38" i="10"/>
  <c r="C34" i="10"/>
  <c r="C26" i="10"/>
  <c r="C22" i="10"/>
  <c r="C43" i="11"/>
  <c r="C38" i="11"/>
  <c r="C34" i="11"/>
  <c r="C23" i="11"/>
  <c r="C36" i="10"/>
  <c r="C28" i="10"/>
  <c r="C24" i="10"/>
  <c r="C35" i="11"/>
  <c r="E43" i="11"/>
  <c r="C26" i="11"/>
  <c r="C39" i="10"/>
  <c r="C27" i="10"/>
  <c r="C24" i="11"/>
  <c r="C37" i="10"/>
  <c r="C25" i="10"/>
  <c r="C22" i="11"/>
  <c r="C35" i="10"/>
  <c r="C23" i="10"/>
  <c r="G48" i="13"/>
  <c r="H48" i="13"/>
  <c r="C35" i="5"/>
  <c r="C35" i="6"/>
  <c r="E229" i="2"/>
  <c r="J229" i="2" s="1"/>
  <c r="C25" i="3" s="1"/>
  <c r="E227" i="2"/>
  <c r="J227" i="2" s="1"/>
  <c r="C23" i="3" s="1"/>
  <c r="E228" i="2"/>
  <c r="J228" i="2" s="1"/>
  <c r="C24" i="3" s="1"/>
  <c r="E226" i="2"/>
  <c r="C32" i="3"/>
  <c r="G50" i="13"/>
  <c r="H50" i="13"/>
  <c r="C37" i="6"/>
  <c r="C37" i="5"/>
  <c r="G46" i="13"/>
  <c r="K46" i="13" s="1"/>
  <c r="K47" i="13" s="1"/>
  <c r="K48" i="13" s="1"/>
  <c r="K49" i="13" s="1"/>
  <c r="K50" i="13" s="1"/>
  <c r="K51" i="13" s="1"/>
  <c r="H46" i="13"/>
  <c r="C33" i="6"/>
  <c r="C33" i="5"/>
  <c r="J230" i="2"/>
  <c r="C26" i="3" s="1"/>
  <c r="J221" i="2"/>
  <c r="J237" i="2"/>
  <c r="C33" i="3" s="1"/>
  <c r="J238" i="2" l="1"/>
  <c r="J223" i="2"/>
  <c r="C30" i="10"/>
  <c r="C30" i="13"/>
  <c r="C40" i="5"/>
  <c r="C53" i="5" s="1"/>
  <c r="C34" i="3"/>
  <c r="C29" i="11"/>
  <c r="C40" i="11"/>
  <c r="J47" i="13"/>
  <c r="I47" i="13"/>
  <c r="C26" i="13"/>
  <c r="I48" i="13"/>
  <c r="J48" i="13" s="1"/>
  <c r="C40" i="6"/>
  <c r="C53" i="6" s="1"/>
  <c r="I46" i="13"/>
  <c r="J46" i="13" s="1"/>
  <c r="L46" i="13" s="1"/>
  <c r="I50" i="13"/>
  <c r="J50" i="13" s="1"/>
  <c r="N50" i="13" s="1"/>
  <c r="J226" i="2"/>
  <c r="E230" i="2"/>
  <c r="C41" i="10"/>
  <c r="L47" i="13" l="1"/>
  <c r="L48" i="13" s="1"/>
  <c r="L49" i="13" s="1"/>
  <c r="L50" i="13" s="1"/>
  <c r="L51" i="13" s="1"/>
  <c r="C54" i="5"/>
  <c r="C55" i="5" s="1"/>
  <c r="C54" i="6"/>
  <c r="C55" i="6" s="1"/>
  <c r="D26" i="13"/>
  <c r="E26" i="13" s="1"/>
  <c r="B35" i="13" s="1"/>
  <c r="C42" i="11"/>
  <c r="D30" i="13"/>
  <c r="E30" i="13" s="1"/>
  <c r="B39" i="13" s="1"/>
  <c r="C22" i="3"/>
  <c r="C29" i="3" s="1"/>
  <c r="C36" i="3" s="1"/>
  <c r="J233" i="2"/>
  <c r="J240" i="2" s="1"/>
  <c r="C43" i="10"/>
  <c r="C39" i="13" l="1"/>
  <c r="D39" i="13" s="1"/>
  <c r="C35" i="13"/>
  <c r="D35" i="13" s="1"/>
  <c r="J241" i="2"/>
  <c r="J247" i="2" s="1"/>
  <c r="C46" i="10"/>
  <c r="C45" i="10"/>
  <c r="C37" i="3"/>
  <c r="C38" i="3" s="1"/>
  <c r="C44" i="11"/>
  <c r="C45" i="11"/>
  <c r="C39" i="3" l="1"/>
  <c r="C40" i="3" s="1"/>
  <c r="C46" i="11"/>
  <c r="C48" i="11"/>
  <c r="J242" i="2"/>
  <c r="C47" i="10"/>
  <c r="J243" i="2" l="1"/>
  <c r="J2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 Keuter</author>
  </authors>
  <commentList>
    <comment ref="D11" authorId="0" shapeId="0" xr:uid="{00000000-0006-0000-0100-000001000000}">
      <text>
        <r>
          <rPr>
            <sz val="10"/>
            <rFont val="Arial"/>
            <family val="2"/>
          </rPr>
          <t>Enter estimated time for task in hours or fraction of hours.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MK</author>
    <author>Marcel Keuter</author>
  </authors>
  <commentList>
    <comment ref="C41" authorId="0" shapeId="0" xr:uid="{00000000-0006-0000-0300-000001000000}">
      <text>
        <r>
          <rPr>
            <sz val="10"/>
            <rFont val="Arial"/>
            <family val="2"/>
          </rPr>
          <t>Weighting by Arch. Prof.</t>
        </r>
      </text>
    </comment>
    <comment ref="C52" authorId="0" shapeId="0" xr:uid="{00000000-0006-0000-0300-000002000000}">
      <text>
        <r>
          <rPr>
            <sz val="10"/>
            <rFont val="Arial"/>
            <family val="2"/>
          </rPr>
          <t>Weighting by Arch. Prof.</t>
        </r>
      </text>
    </comment>
    <comment ref="D54" authorId="1" shapeId="0" xr:uid="{00000000-0006-0000-0300-000008000000}">
      <text>
        <r>
          <rPr>
            <sz val="10"/>
            <rFont val="Arial"/>
            <family val="2"/>
          </rPr>
          <t>Select only one option in respect of item a(i), a(ii), and a(iii).</t>
        </r>
      </text>
    </comment>
    <comment ref="D55" authorId="1" shapeId="0" xr:uid="{00000000-0006-0000-0300-000009000000}">
      <text>
        <r>
          <rPr>
            <sz val="10"/>
            <rFont val="Arial"/>
            <family val="2"/>
          </rPr>
          <t>Select only one option in respect of item a(i), a(ii), and a(iii).</t>
        </r>
      </text>
    </comment>
    <comment ref="D56" authorId="1" shapeId="0" xr:uid="{00000000-0006-0000-0300-00000A000000}">
      <text>
        <r>
          <rPr>
            <sz val="10"/>
            <rFont val="Arial"/>
            <family val="2"/>
          </rPr>
          <t>Select only one option in respect of item a(i), a(ii), and a(iii).</t>
        </r>
      </text>
    </comment>
    <comment ref="C63" authorId="0" shapeId="0" xr:uid="{00000000-0006-0000-0300-000003000000}">
      <text>
        <r>
          <rPr>
            <sz val="10"/>
            <rFont val="Arial"/>
            <family val="2"/>
          </rPr>
          <t>Weighting by Arch. Prof.</t>
        </r>
      </text>
    </comment>
    <comment ref="C72" authorId="0" shapeId="0" xr:uid="{00000000-0006-0000-0300-000004000000}">
      <text>
        <r>
          <rPr>
            <sz val="10"/>
            <rFont val="Arial"/>
            <family val="2"/>
          </rPr>
          <t>Weighting by Arch. Prof.</t>
        </r>
      </text>
    </comment>
    <comment ref="C80" authorId="0" shapeId="0" xr:uid="{00000000-0006-0000-0300-000005000000}">
      <text>
        <r>
          <rPr>
            <sz val="10"/>
            <rFont val="Arial"/>
            <family val="2"/>
          </rPr>
          <t>Weighting by Arch. Prof.</t>
        </r>
      </text>
    </comment>
    <comment ref="C90" authorId="0" shapeId="0" xr:uid="{00000000-0006-0000-0300-000006000000}">
      <text>
        <r>
          <rPr>
            <sz val="10"/>
            <rFont val="Arial"/>
            <family val="2"/>
          </rPr>
          <t>Weighting by Arch. Prof.</t>
        </r>
      </text>
    </comment>
    <comment ref="C102" authorId="0" shapeId="0" xr:uid="{00000000-0006-0000-0300-000007000000}">
      <text>
        <r>
          <rPr>
            <sz val="10"/>
            <rFont val="Arial"/>
            <family val="2"/>
          </rPr>
          <t>Weighting by Arch. Prof.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Marcel Keuter</author>
  </authors>
  <commentList>
    <comment ref="E36" authorId="0" shapeId="0" xr:uid="{00000000-0006-0000-0800-000001000000}">
      <text>
        <r>
          <rPr>
            <sz val="10"/>
            <rFont val="Arial"/>
            <family val="2"/>
          </rPr>
          <t>Select only one option in respect of item a(i), a(ii), and a(iii).</t>
        </r>
      </text>
    </comment>
    <comment ref="E37" authorId="0" shapeId="0" xr:uid="{00000000-0006-0000-0800-000002000000}">
      <text>
        <r>
          <rPr>
            <sz val="10"/>
            <rFont val="Arial"/>
            <family val="2"/>
          </rPr>
          <t>Select only one option in respect of item a(i), a(ii), and a(iii).</t>
        </r>
      </text>
    </comment>
    <comment ref="E38" authorId="0" shapeId="0" xr:uid="{00000000-0006-0000-0800-000003000000}">
      <text>
        <r>
          <rPr>
            <sz val="10"/>
            <rFont val="Arial"/>
            <family val="2"/>
          </rPr>
          <t>Select only one option in respect of item a(i), a(ii), and a(iii).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10" authorId="0" shapeId="0" xr:uid="{00000000-0006-0000-0B00-000001000000}">
      <text>
        <r>
          <rPr>
            <sz val="10"/>
            <rFont val="Arial"/>
            <family val="2"/>
          </rPr>
          <t>Percentage values are editable to suit agreement with client if required.</t>
        </r>
      </text>
    </comment>
    <comment ref="E29" authorId="0" shapeId="0" xr:uid="{00000000-0006-0000-0B00-000002000000}">
      <text>
        <r>
          <rPr>
            <sz val="10"/>
            <rFont val="Arial"/>
            <family val="2"/>
          </rPr>
          <t>Percentage values are editable to suit agreement with client if required.</t>
        </r>
      </text>
    </comment>
    <comment ref="E48" authorId="0" shapeId="0" xr:uid="{00000000-0006-0000-0B00-000003000000}">
      <text>
        <r>
          <rPr>
            <sz val="10"/>
            <rFont val="Arial"/>
            <family val="2"/>
          </rPr>
          <t>Percentage values are editable to suit agreement with client if required.</t>
        </r>
      </text>
    </comment>
  </commentList>
</comments>
</file>

<file path=xl/sharedStrings.xml><?xml version="1.0" encoding="utf-8"?>
<sst xmlns="http://schemas.openxmlformats.org/spreadsheetml/2006/main" count="2216" uniqueCount="677">
  <si>
    <t>Professional Fee Calculator – Architectural Service</t>
  </si>
  <si>
    <t>Professional Fee Calculator</t>
  </si>
  <si>
    <t xml:space="preserve">Date : </t>
  </si>
  <si>
    <t>Insert description of Project below</t>
  </si>
  <si>
    <t xml:space="preserve">Project </t>
  </si>
  <si>
    <t>Insert address of Project below</t>
  </si>
  <si>
    <t xml:space="preserve">Address </t>
  </si>
  <si>
    <t>Professional Fee Calculator designed to facilitate with the calculation of Professional Fees for Architectural Services rendered for projects as contemplated by the Architectural Professions Act, Act No 44 of 2000 and the National Building Regulations and Building Standards Act, 
Act No 107 of 1977.</t>
  </si>
  <si>
    <t>Tariff of Fee in terms of Board Notice 471 of 2023.</t>
  </si>
  <si>
    <t>Professional Fees – Architectural Service</t>
  </si>
  <si>
    <t>Hrs.Work/Yr @ 7Hrs/Day</t>
  </si>
  <si>
    <t>Stage List</t>
  </si>
  <si>
    <t>SACAP Rates</t>
  </si>
  <si>
    <t>%of Cost</t>
  </si>
  <si>
    <t>--------</t>
  </si>
  <si>
    <t>-----</t>
  </si>
  <si>
    <t>YES</t>
  </si>
  <si>
    <t>Specialist</t>
  </si>
  <si>
    <t>Task Time Based Fee : SACAP Calculated Rate</t>
  </si>
  <si>
    <t>NO</t>
  </si>
  <si>
    <t>&gt;10yrs experience</t>
  </si>
  <si>
    <t>&lt;10yrs experience</t>
  </si>
  <si>
    <t>The Task Time Based Fee calculator is an alternative to the fee methodology based on a Fee Rate per Square Metre.</t>
  </si>
  <si>
    <t>Standard USER Input Variables</t>
  </si>
  <si>
    <t>Associate</t>
  </si>
  <si>
    <t>Step 1. Enter the Standard USER Input Variables applicable for your architectural practice</t>
  </si>
  <si>
    <t>Manager</t>
  </si>
  <si>
    <t>Step 2. For each Task allocate a time in hours or hour fraction and number of persons performing the task, select the professional undertaking the task and under “Required” select whether the task is applicable.</t>
  </si>
  <si>
    <t xml:space="preserve">Enter monetary values in respect of the known costs / values associated </t>
  </si>
  <si>
    <t>Reg.Arch.Prof. w/Direct Responsibility</t>
  </si>
  <si>
    <t>Step 3. Enter the Distance to Site from the place of work as a singly / one-way trip ONLY, NOT return, and costs for external services, as required.</t>
  </si>
  <si>
    <t>with the items required to provide the service.</t>
  </si>
  <si>
    <t>Reg.Arch.Prof. no Direct Responsibility</t>
  </si>
  <si>
    <t>Print/Scan Cost (R)</t>
  </si>
  <si>
    <t>Travel Cost / km (R)</t>
  </si>
  <si>
    <t>Equip. / Software Value (R)</t>
  </si>
  <si>
    <t>Staff in Support of Arch.Work Output</t>
  </si>
  <si>
    <t>Stage 1: Inception</t>
  </si>
  <si>
    <t>Allotted Hrs</t>
  </si>
  <si>
    <t>No. of
Person</t>
  </si>
  <si>
    <t>Professional</t>
  </si>
  <si>
    <t>Distance / 
Reimb.Cost</t>
  </si>
  <si>
    <t>Required</t>
  </si>
  <si>
    <t>SACAP Rate
(R)</t>
  </si>
  <si>
    <t>Cost
Assigned</t>
  </si>
  <si>
    <t>Admin</t>
  </si>
  <si>
    <t>Consult</t>
  </si>
  <si>
    <t>Hr</t>
  </si>
  <si>
    <t>Cost</t>
  </si>
  <si>
    <t>a</t>
  </si>
  <si>
    <t>Receive enquiry</t>
  </si>
  <si>
    <t>Enter number of hours worked per day and the number of working days per week.</t>
  </si>
  <si>
    <t>b</t>
  </si>
  <si>
    <t>Conduct prelim. background search</t>
  </si>
  <si>
    <t>Work Hrs / Day</t>
  </si>
  <si>
    <t>Work Day/ Week</t>
  </si>
  <si>
    <t>c</t>
  </si>
  <si>
    <t>Conduct initial consult / briefing with client</t>
  </si>
  <si>
    <t xml:space="preserve">Distance to site </t>
  </si>
  <si>
    <t>d</t>
  </si>
  <si>
    <t xml:space="preserve">Prepare doc’s for archive research </t>
  </si>
  <si>
    <t>Enter the Profit Margin % value to be applied to the Project, and</t>
  </si>
  <si>
    <t>e</t>
  </si>
  <si>
    <t>Conduct archive records search</t>
  </si>
  <si>
    <t>Profit Margin (%)</t>
  </si>
  <si>
    <t xml:space="preserve">Cost of archive records </t>
  </si>
  <si>
    <t xml:space="preserve">Municipal offices </t>
  </si>
  <si>
    <t>f</t>
  </si>
  <si>
    <t>Scan/Print available archive records</t>
  </si>
  <si>
    <t>Enter the Discount % value where a discounted service is being offered.</t>
  </si>
  <si>
    <t xml:space="preserve">Print shop </t>
  </si>
  <si>
    <t>Discount Offered (%)</t>
  </si>
  <si>
    <t xml:space="preserve">Cost of archive record scanning/printing </t>
  </si>
  <si>
    <t>g</t>
  </si>
  <si>
    <t>Research Planning / Heritage req’s/constraints</t>
  </si>
  <si>
    <t>h</t>
  </si>
  <si>
    <t>Prepare Contract / Quote based on prelim. research</t>
  </si>
  <si>
    <t>Enter Destinations frequently travelled to from the place of work to do business, ie:</t>
  </si>
  <si>
    <t xml:space="preserve">Sub-Total Admin (Hrs) </t>
  </si>
  <si>
    <t xml:space="preserve">Sub-Total Print/Scan (R) </t>
  </si>
  <si>
    <t>municipal and heritage offices, print &amp; scanning facilities, post offices.</t>
  </si>
  <si>
    <t xml:space="preserve">Sub-Total (Hrs) </t>
  </si>
  <si>
    <t xml:space="preserve">Sub-Total Travel (R) </t>
  </si>
  <si>
    <t>Distances entered must be for a single journey only. For calculations a round trip is</t>
  </si>
  <si>
    <t xml:space="preserve">Sub-Total Admin (R) </t>
  </si>
  <si>
    <t xml:space="preserve"> automatically accounted for.</t>
  </si>
  <si>
    <t xml:space="preserve">Sub-Total Consult (R) </t>
  </si>
  <si>
    <t>Travel Distances – One Way</t>
  </si>
  <si>
    <t xml:space="preserve">Sub-Total (R) </t>
  </si>
  <si>
    <t>Destination</t>
  </si>
  <si>
    <t>Km</t>
  </si>
  <si>
    <t>#</t>
  </si>
  <si>
    <t>Stage 2: Concept and viability (concept design)</t>
  </si>
  <si>
    <t>Municipality</t>
  </si>
  <si>
    <t>Prelim</t>
  </si>
  <si>
    <t>Sketch Design</t>
  </si>
  <si>
    <t>Equipment / Software Cost</t>
  </si>
  <si>
    <t>Print Shop</t>
  </si>
  <si>
    <t>Prepare prelim. as-built/archive drawing</t>
  </si>
  <si>
    <t>Post Office</t>
  </si>
  <si>
    <t>Print prelim. as-built / archive drawing</t>
  </si>
  <si>
    <t xml:space="preserve">Cost of prelim. as-built / archive printing </t>
  </si>
  <si>
    <t>Conduct site visit to measure up/confirm as-built record</t>
  </si>
  <si>
    <t>Update prelim. as-built/archive drawing</t>
  </si>
  <si>
    <t xml:space="preserve">Request Title Deed &amp; other records/documents </t>
  </si>
  <si>
    <t>Conduct SG search</t>
  </si>
  <si>
    <t>Conduct GIS/municipal data search</t>
  </si>
  <si>
    <t>Prepare prelim. sketch proposal according to brief</t>
  </si>
  <si>
    <t>i</t>
  </si>
  <si>
    <t>Assess viability/compliance req’s. according to prelim. sketch plan</t>
  </si>
  <si>
    <t>j</t>
  </si>
  <si>
    <t>Advise client &amp; obtain client feedback on prelim. proposal</t>
  </si>
  <si>
    <t>k</t>
  </si>
  <si>
    <t>Refine prelim. sketch plan based on feedback</t>
  </si>
  <si>
    <t>l</t>
  </si>
  <si>
    <t>Obtain client feedback on refined prelim. proposal</t>
  </si>
  <si>
    <t>m</t>
  </si>
  <si>
    <t>Prepare sketch plan for approval by client</t>
  </si>
  <si>
    <t>n</t>
  </si>
  <si>
    <t>Obtain client agreement on sketch plan</t>
  </si>
  <si>
    <t>o</t>
  </si>
  <si>
    <t>Prepare prelim. elevations according to sketch plan</t>
  </si>
  <si>
    <t>p</t>
  </si>
  <si>
    <t>Obtain client feedback on prelim. sketch elevations</t>
  </si>
  <si>
    <t>q</t>
  </si>
  <si>
    <t>Refine prelim. sketch elevations based on feedback</t>
  </si>
  <si>
    <t>r</t>
  </si>
  <si>
    <t>Obtain client feedback on refined prelim. sketch elevations</t>
  </si>
  <si>
    <t>s</t>
  </si>
  <si>
    <t>Finalise sketch elevations for approval by client</t>
  </si>
  <si>
    <t>t</t>
  </si>
  <si>
    <t>Obtain client agreement on sketch elevations</t>
  </si>
  <si>
    <t xml:space="preserve">Sub-Total Prelim.Drawing (Hrs) </t>
  </si>
  <si>
    <t xml:space="preserve">Sub-Total Sketch Design (Hrs) </t>
  </si>
  <si>
    <t xml:space="preserve">Sub-Total Prelim.Drawing (R) </t>
  </si>
  <si>
    <t xml:space="preserve">Sub-Total Sketch Design (R) </t>
  </si>
  <si>
    <t>Allocated Hours for a task are entered as hours or fraction of hours.</t>
  </si>
  <si>
    <t>Stage 3: Design Development</t>
  </si>
  <si>
    <t>Below is the Hour fraction per 5 minute interval.</t>
  </si>
  <si>
    <t>Added Services</t>
  </si>
  <si>
    <t>Working Drawings</t>
  </si>
  <si>
    <t>Allocated Times</t>
  </si>
  <si>
    <t>Conduct soil percolation test</t>
  </si>
  <si>
    <t>minutes</t>
  </si>
  <si>
    <t>Hrs Fraction</t>
  </si>
  <si>
    <t>Prepare report &amp; design on-site sewage disposal system</t>
  </si>
  <si>
    <t>Conduct Energy Usage assessment for proposal</t>
  </si>
  <si>
    <t>Conduct Energy Usage rational design assessment for proposal</t>
  </si>
  <si>
    <t>Obtain wind loading data for site from structural engineer</t>
  </si>
  <si>
    <t>Design glazing rational design for proposal</t>
  </si>
  <si>
    <t>Prepare preliminary Municipal submission drawings</t>
  </si>
  <si>
    <t>Obtain client agreement on prelim/ Municipal drawings</t>
  </si>
  <si>
    <t>Refine &amp; complete Municipal submission drawings</t>
  </si>
  <si>
    <t>Obtain client agreement on completed Municipal drawings</t>
  </si>
  <si>
    <t xml:space="preserve">Sub-Total Added Service (Hrs) </t>
  </si>
  <si>
    <t xml:space="preserve">Sub-Total Working Drawing (Hrs) </t>
  </si>
  <si>
    <t xml:space="preserve">Sub-Total Added Service (R) </t>
  </si>
  <si>
    <t xml:space="preserve">Sub-Total Working Drawings (R) </t>
  </si>
  <si>
    <t>Stage 4: Documentation and procurement</t>
  </si>
  <si>
    <t>Heritage App.</t>
  </si>
  <si>
    <t>Planning App.</t>
  </si>
  <si>
    <t>NBR App.</t>
  </si>
  <si>
    <t>Added Consult</t>
  </si>
  <si>
    <t>Stage 4.1</t>
  </si>
  <si>
    <t>Heritage Application</t>
  </si>
  <si>
    <t>Prepare Heritage documentation &amp; report</t>
  </si>
  <si>
    <t>Obtain owner’s signature / authority to sign for documentation</t>
  </si>
  <si>
    <t>Scan available archive records</t>
  </si>
  <si>
    <t>Obtain PoP from client for Heritage submission</t>
  </si>
  <si>
    <t>Make Heritage application – On-line system</t>
  </si>
  <si>
    <t>Make Heritage application – Physical Submission</t>
  </si>
  <si>
    <t xml:space="preserve">Heritage offices </t>
  </si>
  <si>
    <t>Follow-up on Heritage application</t>
  </si>
  <si>
    <t>Collect Heritage authorization at a Physical Address</t>
  </si>
  <si>
    <t>L/A Planning/NBR Applications</t>
  </si>
  <si>
    <t>Obtain client billing account / ownership records</t>
  </si>
  <si>
    <t>Prepare L/A submission documentation</t>
  </si>
  <si>
    <t>i. L/A Planning Application – Without Consent</t>
  </si>
  <si>
    <t>Make Planning enquiry/application – On-line system</t>
  </si>
  <si>
    <t>Make Submission to L/A – Physical Submission</t>
  </si>
  <si>
    <t>ii. L/A Planning Application – Neighbour’s Consent</t>
  </si>
  <si>
    <t>Obtain pay-in slip &amp; affected neighbour’s list from L/A</t>
  </si>
  <si>
    <t xml:space="preserve">Prepare Planning documentation for neighbours consent </t>
  </si>
  <si>
    <t>Print proposal drawings for neighbour’s consent application</t>
  </si>
  <si>
    <t xml:space="preserve">Cost of relaxation drawing printing </t>
  </si>
  <si>
    <t>Advise client of req’s for obtaining neighbours consent</t>
  </si>
  <si>
    <t>Consult with client once consents obtained</t>
  </si>
  <si>
    <t>Scan neighbours consent documentation</t>
  </si>
  <si>
    <t>u</t>
  </si>
  <si>
    <t>Prepare motivation in support of Planning application</t>
  </si>
  <si>
    <t>v</t>
  </si>
  <si>
    <t>Obtain additional documents req’d to support Planning application</t>
  </si>
  <si>
    <t>w</t>
  </si>
  <si>
    <t>Advise client of process to make payment</t>
  </si>
  <si>
    <t>x</t>
  </si>
  <si>
    <t>Convert Planning enquiry to application &amp; upload additional documents</t>
  </si>
  <si>
    <t>y</t>
  </si>
  <si>
    <t>iii. L/A Planning Application – Consent by Mail</t>
  </si>
  <si>
    <t>z</t>
  </si>
  <si>
    <t>aa</t>
  </si>
  <si>
    <t>ab</t>
  </si>
  <si>
    <t>Print proposal drawings for registered mail consent application</t>
  </si>
  <si>
    <t>ac</t>
  </si>
  <si>
    <t>ad</t>
  </si>
  <si>
    <t>ae</t>
  </si>
  <si>
    <t xml:space="preserve">Prepare Planning documentation for registered mail consent </t>
  </si>
  <si>
    <t>af</t>
  </si>
  <si>
    <t>ag</t>
  </si>
  <si>
    <t>Post relaxation applications via registered mail</t>
  </si>
  <si>
    <t xml:space="preserve">Distance to Post Office </t>
  </si>
  <si>
    <t xml:space="preserve">Cost of registered mail postage </t>
  </si>
  <si>
    <t>ah</t>
  </si>
  <si>
    <t>Scan registered mail receipts</t>
  </si>
  <si>
    <t>ai</t>
  </si>
  <si>
    <t>aj</t>
  </si>
  <si>
    <t>iv. L/A Planning Application – Special Consent</t>
  </si>
  <si>
    <t>ak</t>
  </si>
  <si>
    <t>al</t>
  </si>
  <si>
    <t>Obtain L/A departmental list from whom Planning clearance is req’d</t>
  </si>
  <si>
    <t>am</t>
  </si>
  <si>
    <t>Obtain L/A departmental clearances req’d for s/consent application</t>
  </si>
  <si>
    <t>an</t>
  </si>
  <si>
    <t>ao</t>
  </si>
  <si>
    <t>Prepare documentation for newspaper adverts</t>
  </si>
  <si>
    <t>ap</t>
  </si>
  <si>
    <t>Prepare s/consent site notice boards</t>
  </si>
  <si>
    <t>aq</t>
  </si>
  <si>
    <t>Submit &amp; make payment for s/consent newspaper adverts</t>
  </si>
  <si>
    <t xml:space="preserve">Cost of newspaper adverts </t>
  </si>
  <si>
    <t>ar</t>
  </si>
  <si>
    <t>Post s/consent notifications via registered mail</t>
  </si>
  <si>
    <t>as</t>
  </si>
  <si>
    <t>Erect s/consent site notice boards</t>
  </si>
  <si>
    <t>at</t>
  </si>
  <si>
    <t>au</t>
  </si>
  <si>
    <t>L/A Planning Application – Resolve Issues</t>
  </si>
  <si>
    <t>av</t>
  </si>
  <si>
    <t>Follow-up on Planning application &amp; process</t>
  </si>
  <si>
    <t>aw</t>
  </si>
  <si>
    <t>Resolve Planning application refusals</t>
  </si>
  <si>
    <t>ax</t>
  </si>
  <si>
    <t>ay</t>
  </si>
  <si>
    <t>az</t>
  </si>
  <si>
    <t>Follow-up on Planning authorization &amp; process</t>
  </si>
  <si>
    <t>ba</t>
  </si>
  <si>
    <t>Collect Planning authorization at a Physical Address</t>
  </si>
  <si>
    <t>L/A NBR Application</t>
  </si>
  <si>
    <t>bb</t>
  </si>
  <si>
    <t>Obtain client agreement on competent person appointments</t>
  </si>
  <si>
    <t>bc</t>
  </si>
  <si>
    <t>Prepare req’d competent person Form 2 appointments</t>
  </si>
  <si>
    <t>bd</t>
  </si>
  <si>
    <t>Obtain completed Form 2 competent person appointments</t>
  </si>
  <si>
    <t>L/A NBR Application – Process</t>
  </si>
  <si>
    <t>be</t>
  </si>
  <si>
    <t>Enquire on NBR application process</t>
  </si>
  <si>
    <t>bf</t>
  </si>
  <si>
    <t>Make Submission to L/A – On-line system</t>
  </si>
  <si>
    <t>bg</t>
  </si>
  <si>
    <t>Obtain pay-in slip for NBR application</t>
  </si>
  <si>
    <t>bh</t>
  </si>
  <si>
    <t>bi</t>
  </si>
  <si>
    <t>Finalise NBR application process</t>
  </si>
  <si>
    <t>bj</t>
  </si>
  <si>
    <t>L/A NBR Application – Resolve Issues</t>
  </si>
  <si>
    <t>bk</t>
  </si>
  <si>
    <t>Follow-up on NBR application &amp; process</t>
  </si>
  <si>
    <t>bl</t>
  </si>
  <si>
    <t>Resolve NBR application refusals</t>
  </si>
  <si>
    <t>bn</t>
  </si>
  <si>
    <t>bo</t>
  </si>
  <si>
    <t>Follow-up on NBR approval &amp; process</t>
  </si>
  <si>
    <t>bp</t>
  </si>
  <si>
    <t>Collect NBR approval at a Physical Address</t>
  </si>
  <si>
    <t>L/A Application – Finalisation</t>
  </si>
  <si>
    <t>bq</t>
  </si>
  <si>
    <t>Advise client of approval &amp; compliance req’s</t>
  </si>
  <si>
    <t>General Consultation</t>
  </si>
  <si>
    <t>br</t>
  </si>
  <si>
    <t>Consult/Advise client on general requirements</t>
  </si>
  <si>
    <t>bs</t>
  </si>
  <si>
    <t>Consult/Assist client obtaining completion certificate</t>
  </si>
  <si>
    <t>bt</t>
  </si>
  <si>
    <t>Consult with BI to obtain completion certificate</t>
  </si>
  <si>
    <t xml:space="preserve">Sub-Total Heritage (Hrs) </t>
  </si>
  <si>
    <t xml:space="preserve">Sub-Total Print/Scan/Post/Adverts (R) </t>
  </si>
  <si>
    <t xml:space="preserve">Sub-Total Planning App. (Hrs) </t>
  </si>
  <si>
    <t xml:space="preserve">Sub-Total NBR App. (Hrs) </t>
  </si>
  <si>
    <t xml:space="preserve">Sub-Total Heritage App. (R) </t>
  </si>
  <si>
    <t xml:space="preserve">Sub-Total Consult (Hrs) </t>
  </si>
  <si>
    <t xml:space="preserve">Sub-Total Planning App. (R) </t>
  </si>
  <si>
    <t xml:space="preserve">Sub-Total NBR App. (R) </t>
  </si>
  <si>
    <t xml:space="preserve">Sub-Total Consult. (R) </t>
  </si>
  <si>
    <t>Project Time Allocation</t>
  </si>
  <si>
    <t>Project Cost Allocation</t>
  </si>
  <si>
    <t xml:space="preserve">General Admin (Hrs) </t>
  </si>
  <si>
    <t xml:space="preserve">Admin (R) </t>
  </si>
  <si>
    <t>Preliminary Plans (Hrs)</t>
  </si>
  <si>
    <t xml:space="preserve">Consult (R) </t>
  </si>
  <si>
    <t>Sketch Design (Hrs)</t>
  </si>
  <si>
    <t xml:space="preserve">Preliminary Plans (R) </t>
  </si>
  <si>
    <t>Added Services (Hrs)</t>
  </si>
  <si>
    <t xml:space="preserve">Sketch Design (R) </t>
  </si>
  <si>
    <t>Working Drawings (Hrs)</t>
  </si>
  <si>
    <t xml:space="preserve">Working Drawings (R) </t>
  </si>
  <si>
    <t>Heritage Application (Hrs)</t>
  </si>
  <si>
    <t xml:space="preserve">Planning App. (R) </t>
  </si>
  <si>
    <t>Planning Appliction (Hrs)</t>
  </si>
  <si>
    <t xml:space="preserve">NBR App. (R) </t>
  </si>
  <si>
    <t>NBR Application (Hrs)</t>
  </si>
  <si>
    <t xml:space="preserve">Sub-Total </t>
  </si>
  <si>
    <t>General Consult (Hrs)</t>
  </si>
  <si>
    <t>Total Allocated Time</t>
  </si>
  <si>
    <t xml:space="preserve">Print/Scan/Post/Adverts (R) </t>
  </si>
  <si>
    <t>Travel (R)</t>
  </si>
  <si>
    <t>Total Drawing Time</t>
  </si>
  <si>
    <t xml:space="preserve">Stages Sub-Total </t>
  </si>
  <si>
    <t>Added Services (R)</t>
  </si>
  <si>
    <t xml:space="preserve">Heritage App. (R) </t>
  </si>
  <si>
    <t xml:space="preserve">Added Sub-Total </t>
  </si>
  <si>
    <t xml:space="preserve">Equip/Software (R) </t>
  </si>
  <si>
    <t xml:space="preserve">WK Stages </t>
  </si>
  <si>
    <t xml:space="preserve">Total Allocated Cost </t>
  </si>
  <si>
    <t>Work Stages Fee</t>
  </si>
  <si>
    <t xml:space="preserve">Stage 1. Inception : R </t>
  </si>
  <si>
    <t xml:space="preserve">Stage 2. Concept &amp; Viability : R </t>
  </si>
  <si>
    <t xml:space="preserve">Stage 3. Design Development : R </t>
  </si>
  <si>
    <t xml:space="preserve">Stage 4.1 Local Authority Submissions : R </t>
  </si>
  <si>
    <t xml:space="preserve">Total : R </t>
  </si>
  <si>
    <t xml:space="preserve">Admin. : R </t>
  </si>
  <si>
    <t>Exclusive of Profit and Equip/Software</t>
  </si>
  <si>
    <t xml:space="preserve">Print/Scan/Post/Adverts : R </t>
  </si>
  <si>
    <t>Additional Services</t>
  </si>
  <si>
    <t xml:space="preserve">Travel : R </t>
  </si>
  <si>
    <t xml:space="preserve">Additional Services : R </t>
  </si>
  <si>
    <t xml:space="preserve">Sub. Total : R </t>
  </si>
  <si>
    <t xml:space="preserve"> excl. VAT</t>
  </si>
  <si>
    <t xml:space="preserve">Heritage App. : R </t>
  </si>
  <si>
    <t>Inclusive of Profit and Equip/Software</t>
  </si>
  <si>
    <t xml:space="preserve">Discount : R </t>
  </si>
  <si>
    <t xml:space="preserve">VAT @ 15% : R </t>
  </si>
  <si>
    <t xml:space="preserve">TOTAL : R </t>
  </si>
  <si>
    <t>Insert logo</t>
  </si>
  <si>
    <t>Work Stages</t>
  </si>
  <si>
    <t>Fees</t>
  </si>
  <si>
    <t xml:space="preserve">Stage 4. L/A Drawing &amp; Submission : R </t>
  </si>
  <si>
    <t>Yes</t>
  </si>
  <si>
    <t>Project Cost Based Fee</t>
  </si>
  <si>
    <t>No</t>
  </si>
  <si>
    <t>Select the category of complexity applicable to the project type for which professional services are required.</t>
  </si>
  <si>
    <t xml:space="preserve">Complexity of Project : </t>
  </si>
  <si>
    <t xml:space="preserve">Project Budget : R </t>
  </si>
  <si>
    <t>Insert % of  the Project that is deemed to be Alterations (not new work) or an extension of interface with the existing building where work is deemed to be an Addition.</t>
  </si>
  <si>
    <t>Fee is adjusted by 30% for the percentage of work being Alterations / Interfacing Work.</t>
  </si>
  <si>
    <t xml:space="preserve">% of Work as Alterations / Interfacing Work : </t>
  </si>
  <si>
    <t>Select 'YES' or 'NO' to ensure the correct % value is calculated for work stages 5 &amp; 6.</t>
  </si>
  <si>
    <t>Where 'NO' is selected fee for works stages 5 &amp; 6 is reduced by 10%.</t>
  </si>
  <si>
    <t xml:space="preserve">Building Restoration – Heritage legislation : </t>
  </si>
  <si>
    <t>Insert % of  the Project that is deemed to be Heritage Restoration work (not new work).</t>
  </si>
  <si>
    <t xml:space="preserve">% of Work as Heritage Restoration : </t>
  </si>
  <si>
    <t>Select 'YES' or 'NO' to ensure the correct % value is calculated for work stages 1 - 4.</t>
  </si>
  <si>
    <t>Where 'NO' is selected fee for works stages 1 – 4 is reduced by 10%.</t>
  </si>
  <si>
    <t xml:space="preserve">Principal Consultant : </t>
  </si>
  <si>
    <t xml:space="preserve">Principal Agent : </t>
  </si>
  <si>
    <t>Identify whether the building is a prototypical design to be repeated a number of times.</t>
  </si>
  <si>
    <t xml:space="preserve">Prototypical Design : </t>
  </si>
  <si>
    <t>Indicate the number of times the prototypical design is the be repeated as a new building.</t>
  </si>
  <si>
    <t xml:space="preserve">No. of Prototypical Design Repeats : </t>
  </si>
  <si>
    <t>Work to be Undertaken per Work Stages</t>
  </si>
  <si>
    <t>1. Set the weighting associated with each Work Category within the Work Stage. The weighting total within the “Weighted % of Wk/Stage” (col. C) to equal 100%.</t>
  </si>
  <si>
    <t>2. Select the percentage of service per Work Category per Work Stage to be undertaken by the Architectural Professional (col. D)</t>
  </si>
  <si>
    <t xml:space="preserve">3. Select the percentage of service per Work Category per Work Stage to be undertaken by Other Built Environment Professionals, ie: Planner, Engineer, Surveyor, </t>
  </si>
  <si>
    <t>Quantity Surveyor, Project Manager, etc. (col. E)</t>
  </si>
  <si>
    <t>Weighted %
of  Wk/Stage</t>
  </si>
  <si>
    <t>% Service to be provided by</t>
  </si>
  <si>
    <t>Service % by</t>
  </si>
  <si>
    <t>Wk/Stage %</t>
  </si>
  <si>
    <t>Arch/Prof</t>
  </si>
  <si>
    <t>Other</t>
  </si>
  <si>
    <t>a)</t>
  </si>
  <si>
    <t>Receive, appraise and report on the client's requirements with regard to the client's brief.</t>
  </si>
  <si>
    <t>b)</t>
  </si>
  <si>
    <t>Determine the site and rights and constraints.</t>
  </si>
  <si>
    <t>c)</t>
  </si>
  <si>
    <t>Determine budgetary constraints.</t>
  </si>
  <si>
    <t>d)</t>
  </si>
  <si>
    <t>Determine the need for consultants.</t>
  </si>
  <si>
    <t>e)</t>
  </si>
  <si>
    <t>Determine indicative project timelines.</t>
  </si>
  <si>
    <t>f)</t>
  </si>
  <si>
    <t>Determine methods of contracting.</t>
  </si>
  <si>
    <t>g)</t>
  </si>
  <si>
    <t>Determine whether other statutory authority applications are required or desirable.</t>
  </si>
  <si>
    <t>a)(i)</t>
  </si>
  <si>
    <t>Prepare an initial design concept and advise on the intended space provisions and planning relationships.</t>
  </si>
  <si>
    <t>a)(ii)</t>
  </si>
  <si>
    <t>Prepare an initial design concept and advise on proposed materials and intended building services.</t>
  </si>
  <si>
    <t>a)(iii)</t>
  </si>
  <si>
    <t>Prepare an initial design concept and advise on the technical and functional characteristics of the design.</t>
  </si>
  <si>
    <t>Check for conformity of the concept with the rights to the use of the land.</t>
  </si>
  <si>
    <t>Consult with local and statutory authorities.</t>
  </si>
  <si>
    <t>Review the anticipated costs of the project.</t>
  </si>
  <si>
    <t>Review the project programme.</t>
  </si>
  <si>
    <r>
      <rPr>
        <sz val="9"/>
        <rFont val="Arial"/>
        <family val="2"/>
      </rPr>
      <t xml:space="preserve">Develop </t>
    </r>
    <r>
      <rPr>
        <u/>
        <sz val="9"/>
        <rFont val="Arial"/>
        <family val="2"/>
      </rPr>
      <t>all</t>
    </r>
    <r>
      <rPr>
        <sz val="9"/>
        <rFont val="Arial"/>
        <family val="2"/>
      </rPr>
      <t xml:space="preserve"> aspects of the design from concept to full development including, but not limited to, construction systems, materials, fittings, and finishes selections.</t>
    </r>
  </si>
  <si>
    <t>Review the programme and budget with the client, principal consultant or other consultants.</t>
  </si>
  <si>
    <t>Coordinate other consultants designs into building design.</t>
  </si>
  <si>
    <t>Prepare design development drawings including drafting technical details and material specifications.</t>
  </si>
  <si>
    <t>Discuss and agree on the building plan application and approval requirements with the local authority.</t>
  </si>
  <si>
    <t>Prepare documentation required for local authority building plan application submission.</t>
  </si>
  <si>
    <t>Co-ordinate technical documentation with the consultants and complete primary co-ordination sufficient to support building plan submission.</t>
  </si>
  <si>
    <t>Review the costing and programme with the consultants.</t>
  </si>
  <si>
    <t>Obtain the client's authority, and submit documents for approval at the local authority.</t>
  </si>
  <si>
    <t>Stage 4.2</t>
  </si>
  <si>
    <t>Prepare specifications for the works.</t>
  </si>
  <si>
    <t>Complete technical documentation sufficient for tender.</t>
  </si>
  <si>
    <t>Obtain offers for the execution of the works.</t>
  </si>
  <si>
    <t>Evaluate offers, and recommend a successful tenderer for appointment.</t>
  </si>
  <si>
    <t>Prepare the contract documentation and arrange the signing of the building contract by the client and the successful tenderer.</t>
  </si>
  <si>
    <t>Complete all remaining technical and construction documentation and coordinate same with the consultants.</t>
  </si>
  <si>
    <t>Stage 5: Construction</t>
  </si>
  <si>
    <t>Administer the building contract.</t>
  </si>
  <si>
    <t>Give possession of the site to the contractor.</t>
  </si>
  <si>
    <t>Issue construction documentation.</t>
  </si>
  <si>
    <t>Review sub-contractor designs, shop drawings and documentation for conformity of design intent.</t>
  </si>
  <si>
    <t>Inspect the works for conformity with the contract documentation and acceptable quality in terms of industry standards.</t>
  </si>
  <si>
    <t>Administer and perform the duties and obligations assigned to the principal agent in the building contract.</t>
  </si>
  <si>
    <t>Manage the completion process of the project.</t>
  </si>
  <si>
    <t>h)</t>
  </si>
  <si>
    <t>Assist the client to obtain the required documentation necessary for the client to obtain the occupation certificate.</t>
  </si>
  <si>
    <t>Stage 6: Close-out</t>
  </si>
  <si>
    <t>Facilitate the project close-out including the collation of the necessary documentation to effect completion, handover and operational manual of the project.</t>
  </si>
  <si>
    <t>When the contractor's obligations with respect to the building contract have been fulfilled, the architectural professional shall issue the certificates related to the contract completion.</t>
  </si>
  <si>
    <t>Provide the client with construction record documentation and the relevant technical and contractual undertakings by the contractor and sub-contractors.</t>
  </si>
  <si>
    <t>Enter below the value for any additional work / services to be included that are additional to the standard services selected above.</t>
  </si>
  <si>
    <t>1. Special design services</t>
  </si>
  <si>
    <t xml:space="preserve">The preparation of special designs within, or in relation to, the facilities which are contemplated in a standard service – </t>
  </si>
  <si>
    <t>Additional fee to standard service fee.</t>
  </si>
  <si>
    <t>1.1</t>
  </si>
  <si>
    <t>Rational design and Green Star design; participation in the preparation of rational designs and green star design and document format conversion of other consultants’ design.</t>
  </si>
  <si>
    <t xml:space="preserve">R </t>
  </si>
  <si>
    <t>1.2</t>
  </si>
  <si>
    <t>Town-planning and/or urban design including participation in the application for the establishment and/or amendment of regional and local town-planning and urban design schemes and the amendment of title conditions, negotiations with interest groups and authorities.</t>
  </si>
  <si>
    <t>1.3</t>
  </si>
  <si>
    <t>Sectional titles plans, submissions, alteration and registration.</t>
  </si>
  <si>
    <t>1.4</t>
  </si>
  <si>
    <t>Master planning - defining and planning the layout of future development of buildings and/or services on the same site.</t>
  </si>
  <si>
    <t>1.5</t>
  </si>
  <si>
    <t>Landscape design – participation in landscape planning and construction.</t>
  </si>
  <si>
    <t>1.6</t>
  </si>
  <si>
    <t>Interior design – the design of interiors and the selection of furnishings, fixtures and special finishes.</t>
  </si>
  <si>
    <t>1.7</t>
  </si>
  <si>
    <t>Specialized equipment lay-out and consequential coordination requirements.</t>
  </si>
  <si>
    <t>1.8</t>
  </si>
  <si>
    <t>Liaison with special designers and specialist consultants.</t>
  </si>
  <si>
    <t>1.9</t>
  </si>
  <si>
    <t>Purpose-made items: the design and documentation of purpose made items.</t>
  </si>
  <si>
    <t>1.10</t>
  </si>
  <si>
    <t>Promotional material, art work and immersive digital experiences, participation in the preparation of promotional material.</t>
  </si>
  <si>
    <t>1.11</t>
  </si>
  <si>
    <t>Plant operation and production layouts, participation in the definition of plant operation layouts.</t>
  </si>
  <si>
    <t>1.12</t>
  </si>
  <si>
    <t>Building Information Modelling (BIM) services beyond design and construction documentation. This includes BIM services intended for asset maintenance and/or facilities management.</t>
  </si>
  <si>
    <t>1.13</t>
  </si>
  <si>
    <t>Energy usage conformance</t>
  </si>
  <si>
    <t>1.14</t>
  </si>
  <si>
    <t xml:space="preserve">3D Design Presentation </t>
  </si>
  <si>
    <t>1.15</t>
  </si>
  <si>
    <t>1.16</t>
  </si>
  <si>
    <t>1.17</t>
  </si>
  <si>
    <t xml:space="preserve">Special Design Services : R </t>
  </si>
  <si>
    <r>
      <rPr>
        <b/>
        <u/>
        <sz val="10"/>
        <rFont val="Arial"/>
        <family val="2"/>
      </rPr>
      <t xml:space="preserve">2.  </t>
    </r>
    <r>
      <rPr>
        <b/>
        <u/>
        <sz val="10"/>
        <color rgb="FF000000"/>
        <rFont val="Arial"/>
        <family val="2"/>
      </rPr>
      <t>Special management services</t>
    </r>
  </si>
  <si>
    <t xml:space="preserve">Provision of specialist management services in relation to the project contemplated in a standard service – </t>
  </si>
  <si>
    <t>2.1</t>
  </si>
  <si>
    <t>Elaboration of architectural professionals' services :</t>
  </si>
  <si>
    <t>i. the preparation of broad project parameters</t>
  </si>
  <si>
    <t>ii. project scope statements</t>
  </si>
  <si>
    <t>iii. project milestones</t>
  </si>
  <si>
    <t>iv. budget and cash-flow forecasts</t>
  </si>
  <si>
    <t>v. tender enquiry documentation</t>
  </si>
  <si>
    <t>vi. contractor and supplier selection</t>
  </si>
  <si>
    <t>vii. adjudication and tender awards</t>
  </si>
  <si>
    <t>viii. progress status monitoring</t>
  </si>
  <si>
    <t>ix. variations management</t>
  </si>
  <si>
    <t>x. quality management over and above the industry norms</t>
  </si>
  <si>
    <t>xi. communication management</t>
  </si>
  <si>
    <t>xii. payment processing</t>
  </si>
  <si>
    <t>xiii. final account close-outs.</t>
  </si>
  <si>
    <t xml:space="preserve">xiv. </t>
  </si>
  <si>
    <t xml:space="preserve">xv. </t>
  </si>
  <si>
    <t xml:space="preserve">xvi. </t>
  </si>
  <si>
    <t xml:space="preserve">xvii. </t>
  </si>
  <si>
    <t xml:space="preserve">xviii. </t>
  </si>
  <si>
    <t>2.2</t>
  </si>
  <si>
    <t>Cost and valuation services: participation in the administration of costs and payments where a quantity surveyor has not been appointed.</t>
  </si>
  <si>
    <t>2.3</t>
  </si>
  <si>
    <t>Special inspections: more intensive inspections and assessment of the works than the norm for assessing compliance with specifications and design intent.</t>
  </si>
  <si>
    <t>2.4</t>
  </si>
  <si>
    <t>Special Project Management Functions: more extensive project management of the works than the norm for complex projects, including the preparation of the BIM protocol document and the management thereof.</t>
  </si>
  <si>
    <t>2.5</t>
  </si>
  <si>
    <t>2.6</t>
  </si>
  <si>
    <t>2.7</t>
  </si>
  <si>
    <t>2.8</t>
  </si>
  <si>
    <t>2.9</t>
  </si>
  <si>
    <t xml:space="preserve">Special Management Services : R </t>
  </si>
  <si>
    <r>
      <rPr>
        <b/>
        <u/>
        <sz val="10"/>
        <rFont val="Arial"/>
        <family val="2"/>
      </rPr>
      <t xml:space="preserve">3.  </t>
    </r>
    <r>
      <rPr>
        <b/>
        <u/>
        <sz val="10"/>
        <color rgb="FF000000"/>
        <rFont val="Arial"/>
        <family val="2"/>
      </rPr>
      <t xml:space="preserve"> Special studies</t>
    </r>
  </si>
  <si>
    <t xml:space="preserve">Provision of specialist studies in relation to the project contemplated in a standard service – </t>
  </si>
  <si>
    <t xml:space="preserve">3.1 </t>
  </si>
  <si>
    <r>
      <rPr>
        <sz val="10"/>
        <rFont val="Arial"/>
        <family val="2"/>
      </rPr>
      <t xml:space="preserve">a) Preparation of the client's brief – </t>
    </r>
    <r>
      <rPr>
        <sz val="9"/>
        <rFont val="Arial"/>
        <family val="2"/>
      </rPr>
      <t>assist the client in the preparation of his requirements with regard to the purpose, scope, use and operation of the project.</t>
    </r>
  </si>
  <si>
    <r>
      <rPr>
        <sz val="10"/>
        <rFont val="Arial"/>
        <family val="2"/>
      </rPr>
      <t xml:space="preserve">b) Site selection – </t>
    </r>
    <r>
      <rPr>
        <sz val="9"/>
        <rFont val="Arial"/>
        <family val="2"/>
      </rPr>
      <t>research the suitability and location of a site for a proposed project.</t>
    </r>
  </si>
  <si>
    <r>
      <rPr>
        <sz val="10"/>
        <rFont val="Arial"/>
        <family val="2"/>
      </rPr>
      <t xml:space="preserve">c) Feasibility studies – </t>
    </r>
    <r>
      <rPr>
        <sz val="9"/>
        <rFont val="Arial"/>
        <family val="2"/>
      </rPr>
      <t>participation in technical and/or economic feasibility studies.</t>
    </r>
  </si>
  <si>
    <r>
      <rPr>
        <sz val="10"/>
        <rFont val="Arial"/>
        <family val="2"/>
      </rPr>
      <t xml:space="preserve">d) Environmental studies - </t>
    </r>
    <r>
      <rPr>
        <sz val="9"/>
        <rFont val="Arial"/>
        <family val="2"/>
      </rPr>
      <t>participation in environmental studies.</t>
    </r>
  </si>
  <si>
    <r>
      <rPr>
        <sz val="10"/>
        <rFont val="Arial"/>
        <family val="2"/>
      </rPr>
      <t xml:space="preserve">e) Energy analysis, studies and planning - </t>
    </r>
    <r>
      <rPr>
        <sz val="9"/>
        <rFont val="Arial"/>
        <family val="2"/>
      </rPr>
      <t>Green Star Ratings.</t>
    </r>
  </si>
  <si>
    <t>f) Market surveys - participation in market surveys.</t>
  </si>
  <si>
    <t>g) Traffic studies – participation in traffic-flow studies.</t>
  </si>
  <si>
    <t>h) Drone studies; specialised photography for technical application and marketing material.</t>
  </si>
  <si>
    <t>i) Specialist survey - Point Cloud and Liddar Survey.</t>
  </si>
  <si>
    <t>j) As built measured survey - required for verification of portions of construction undertaken during the works.</t>
  </si>
  <si>
    <t xml:space="preserve">h) </t>
  </si>
  <si>
    <t xml:space="preserve">i) </t>
  </si>
  <si>
    <t xml:space="preserve">j) </t>
  </si>
  <si>
    <t xml:space="preserve">k) </t>
  </si>
  <si>
    <t xml:space="preserve">l) </t>
  </si>
  <si>
    <t xml:space="preserve">Special Studies : R </t>
  </si>
  <si>
    <r>
      <rPr>
        <b/>
        <u/>
        <sz val="10"/>
        <rFont val="Arial"/>
        <family val="2"/>
      </rPr>
      <t xml:space="preserve">4.  </t>
    </r>
    <r>
      <rPr>
        <b/>
        <u/>
        <sz val="10"/>
        <color rgb="FF000000"/>
        <rFont val="Arial"/>
        <family val="2"/>
      </rPr>
      <t xml:space="preserve"> Special Submissions to Statutory Authorities</t>
    </r>
  </si>
  <si>
    <t xml:space="preserve">Make specialist submissions to statutory authorities in relation to the project contemplated in a standard service – </t>
  </si>
  <si>
    <t>4.1</t>
  </si>
  <si>
    <t>a) Land Use.</t>
  </si>
  <si>
    <t>b) Environment.</t>
  </si>
  <si>
    <t>c) Heritage.</t>
  </si>
  <si>
    <t>d) Trading Licences/Liquor Licences etc.</t>
  </si>
  <si>
    <t xml:space="preserve">e) </t>
  </si>
  <si>
    <t xml:space="preserve">f) </t>
  </si>
  <si>
    <t xml:space="preserve">g) </t>
  </si>
  <si>
    <r>
      <rPr>
        <b/>
        <u/>
        <sz val="10"/>
        <color rgb="FF000000"/>
        <rFont val="Arial"/>
        <family val="2"/>
      </rPr>
      <t>Special Submissions to Statutory Authorities</t>
    </r>
    <r>
      <rPr>
        <b/>
        <sz val="10"/>
        <rFont val="Arial"/>
        <family val="2"/>
      </rPr>
      <t xml:space="preserve"> : R </t>
    </r>
  </si>
  <si>
    <r>
      <rPr>
        <b/>
        <u/>
        <sz val="10"/>
        <rFont val="Arial"/>
        <family val="2"/>
      </rPr>
      <t xml:space="preserve">5.  </t>
    </r>
    <r>
      <rPr>
        <b/>
        <u/>
        <sz val="10"/>
        <color rgb="FF000000"/>
        <rFont val="Arial"/>
        <family val="2"/>
      </rPr>
      <t xml:space="preserve"> Work on Existing Premises</t>
    </r>
  </si>
  <si>
    <r>
      <rPr>
        <sz val="10"/>
        <rFont val="Arial"/>
        <family val="2"/>
      </rPr>
      <t>Work on existing premises</t>
    </r>
    <r>
      <rPr>
        <sz val="9"/>
        <rFont val="Arial"/>
        <family val="2"/>
      </rPr>
      <t xml:space="preserve"> in relation to the project contemplated in a standard service – </t>
    </r>
  </si>
  <si>
    <r>
      <rPr>
        <sz val="10"/>
        <rFont val="Arial"/>
        <family val="2"/>
      </rPr>
      <t>a) Surveys and inspections</t>
    </r>
    <r>
      <rPr>
        <sz val="9"/>
        <rFont val="Arial"/>
        <family val="2"/>
      </rPr>
      <t xml:space="preserve"> – inspect, survey, measure and prepare documentation of existing premises, with other consultants as needed.</t>
    </r>
  </si>
  <si>
    <r>
      <rPr>
        <sz val="10"/>
        <rFont val="Arial"/>
        <family val="2"/>
      </rPr>
      <t>b) Restorations and renovations</t>
    </r>
    <r>
      <rPr>
        <sz val="9"/>
        <rFont val="Arial"/>
        <family val="2"/>
      </rPr>
      <t xml:space="preserve"> – services in connection with work on existing buildings.</t>
    </r>
  </si>
  <si>
    <r>
      <rPr>
        <sz val="10"/>
        <rFont val="Arial"/>
        <family val="2"/>
      </rPr>
      <t>c) Heritage sites</t>
    </r>
    <r>
      <rPr>
        <sz val="9"/>
        <rFont val="Arial"/>
        <family val="2"/>
      </rPr>
      <t xml:space="preserve"> – services in connection with work on heritage buildings, structures and sites.</t>
    </r>
  </si>
  <si>
    <t>d) Services in connection with demolition permits of existing buildings and structures.</t>
  </si>
  <si>
    <t xml:space="preserve">Work on Existing Premises : R </t>
  </si>
  <si>
    <r>
      <rPr>
        <b/>
        <u/>
        <sz val="10"/>
        <rFont val="Arial"/>
        <family val="2"/>
      </rPr>
      <t xml:space="preserve">6.  </t>
    </r>
    <r>
      <rPr>
        <b/>
        <u/>
        <sz val="10"/>
        <color rgb="FF000000"/>
        <rFont val="Arial"/>
        <family val="2"/>
      </rPr>
      <t xml:space="preserve"> Other Services</t>
    </r>
  </si>
  <si>
    <r>
      <rPr>
        <sz val="10"/>
        <rFont val="Arial"/>
        <family val="2"/>
      </rPr>
      <t>Other services</t>
    </r>
    <r>
      <rPr>
        <sz val="9"/>
        <rFont val="Arial"/>
        <family val="2"/>
      </rPr>
      <t xml:space="preserve"> in relation to the project contemplated in a standard service – </t>
    </r>
  </si>
  <si>
    <t>6.1</t>
  </si>
  <si>
    <t>a) Participation in litigation and dispute resolution (where a concurrent service is provided).</t>
  </si>
  <si>
    <t xml:space="preserve">b) </t>
  </si>
  <si>
    <t xml:space="preserve">c) </t>
  </si>
  <si>
    <t xml:space="preserve">d) </t>
  </si>
  <si>
    <t xml:space="preserve">Other Services : R </t>
  </si>
  <si>
    <t xml:space="preserve">Stage 4.2 Call for Tenders : R </t>
  </si>
  <si>
    <t xml:space="preserve">Stage 5 Construction : R </t>
  </si>
  <si>
    <t xml:space="preserve">Stage 6. Close Out : R </t>
  </si>
  <si>
    <t xml:space="preserve">Sub-Total : R </t>
  </si>
  <si>
    <t xml:space="preserve">Special Submissions to Statutory Authorities : R </t>
  </si>
  <si>
    <t xml:space="preserve">VAT : R </t>
  </si>
  <si>
    <t xml:space="preserve"> @ 15%</t>
  </si>
  <si>
    <t xml:space="preserve">Total Fee : R </t>
  </si>
  <si>
    <t>Fee Apportionment</t>
  </si>
  <si>
    <t>Time Based Fee – Method 2 : SACAP Calculated Rate</t>
  </si>
  <si>
    <t>Select the category &amp; number of persons employed &amp; their hours devoted to the Project</t>
  </si>
  <si>
    <t>Principal; Partners &amp; Equity Holders</t>
  </si>
  <si>
    <t>No. of Person</t>
  </si>
  <si>
    <t>No. of Hrs</t>
  </si>
  <si>
    <t>SACAP Rate (R)</t>
  </si>
  <si>
    <t>Cost (R)</t>
  </si>
  <si>
    <t>Salaried Staff</t>
  </si>
  <si>
    <t>Enter the discounted % value where a discounted service is being offered.</t>
  </si>
  <si>
    <t xml:space="preserve">Discount Offered : </t>
  </si>
  <si>
    <t xml:space="preserve">Sub-Total : R (excl. VAT) </t>
  </si>
  <si>
    <t xml:space="preserve">Discount offered : R </t>
  </si>
  <si>
    <t xml:space="preserve">Principal; Partners &amp; Equity Holders : </t>
  </si>
  <si>
    <t xml:space="preserve">Salaried Staff : </t>
  </si>
  <si>
    <t xml:space="preserve">Discount : </t>
  </si>
  <si>
    <t xml:space="preserve">Sub-Total : </t>
  </si>
  <si>
    <t>Time Based Fee – Work Stage Alternative</t>
  </si>
  <si>
    <t>Work to be Undertaken per Work Stages – Time Based</t>
  </si>
  <si>
    <t>1. Allocate the assumed number of hours required to undertake the task to be performed.</t>
  </si>
  <si>
    <t>2. Indicate the number of persons assigned to undertake the identified task.</t>
  </si>
  <si>
    <t>3. Select the category of professional to perform the identified task.</t>
  </si>
  <si>
    <t>Own Rate
(R)</t>
  </si>
  <si>
    <t>Cost
(R)</t>
  </si>
  <si>
    <t>Exec. Cost
(R)</t>
  </si>
  <si>
    <t>Sal. Cost
(R)</t>
  </si>
  <si>
    <t>Exec. Hrs</t>
  </si>
  <si>
    <t>Sal. Hrs</t>
  </si>
  <si>
    <t>Enter below the assumed time for any additional work / services to be included that are additional to the standard services selected above.</t>
  </si>
  <si>
    <r>
      <rPr>
        <sz val="10"/>
        <rFont val="Arial"/>
        <family val="2"/>
      </rPr>
      <t>Work on existing premises</t>
    </r>
    <r>
      <rPr>
        <i/>
        <sz val="9"/>
        <rFont val="Arial"/>
        <family val="2"/>
      </rPr>
      <t xml:space="preserve"> in relation to the project contemplated in a standard service – </t>
    </r>
  </si>
  <si>
    <r>
      <rPr>
        <sz val="10"/>
        <rFont val="Arial"/>
        <family val="2"/>
      </rPr>
      <t>Other services</t>
    </r>
    <r>
      <rPr>
        <i/>
        <sz val="9"/>
        <rFont val="Arial"/>
        <family val="2"/>
      </rPr>
      <t xml:space="preserve"> in relation to the project contemplated in a standard service – </t>
    </r>
  </si>
  <si>
    <t>Recommended scale of fees for Professional Architectural Services</t>
  </si>
  <si>
    <t>wef: 2023</t>
  </si>
  <si>
    <t>LOW COMPLEXITY</t>
  </si>
  <si>
    <t>Cost Bracket</t>
  </si>
  <si>
    <t>Value of the Works (excl. VAT)</t>
  </si>
  <si>
    <t>Primary Fee</t>
  </si>
  <si>
    <t>Plus Secondary Fee</t>
  </si>
  <si>
    <t>From</t>
  </si>
  <si>
    <t>To</t>
  </si>
  <si>
    <t>Add %</t>
  </si>
  <si>
    <t>On Balance over</t>
  </si>
  <si>
    <t>A</t>
  </si>
  <si>
    <t>B</t>
  </si>
  <si>
    <t>C</t>
  </si>
  <si>
    <t>D</t>
  </si>
  <si>
    <t>E</t>
  </si>
  <si>
    <t>R</t>
  </si>
  <si>
    <t>%</t>
  </si>
  <si>
    <t>MEDIUM COMPLEXITY</t>
  </si>
  <si>
    <t>HIGH COMPLEXITY</t>
  </si>
  <si>
    <t xml:space="preserve">Formula : </t>
  </si>
  <si>
    <t xml:space="preserve"> Professional Fee</t>
  </si>
  <si>
    <t xml:space="preserve"> =</t>
  </si>
  <si>
    <r>
      <rPr>
        <sz val="10"/>
        <rFont val="Arial"/>
        <family val="2"/>
      </rPr>
      <t xml:space="preserve"> Primary Fee ( </t>
    </r>
    <r>
      <rPr>
        <b/>
        <sz val="10"/>
        <rFont val="Arial"/>
        <family val="2"/>
      </rPr>
      <t>C</t>
    </r>
    <r>
      <rPr>
        <sz val="10"/>
        <rFont val="Arial"/>
        <family val="2"/>
      </rPr>
      <t xml:space="preserve"> ) for applicable Cost Bracket of Value of Works</t>
    </r>
  </si>
  <si>
    <t xml:space="preserve"> +</t>
  </si>
  <si>
    <r>
      <rPr>
        <sz val="10"/>
        <rFont val="Arial"/>
        <family val="2"/>
      </rPr>
      <t xml:space="preserve"> Secondary Fee for applicable Cost Bracket of Value of Works calculated as (Applicable Value of Works minus column ( </t>
    </r>
    <r>
      <rPr>
        <b/>
        <sz val="10"/>
        <rFont val="Arial"/>
        <family val="2"/>
      </rPr>
      <t>E</t>
    </r>
    <r>
      <rPr>
        <sz val="10"/>
        <rFont val="Arial"/>
        <family val="2"/>
      </rPr>
      <t xml:space="preserve"> )) x % in terms of column ( </t>
    </r>
    <r>
      <rPr>
        <b/>
        <sz val="10"/>
        <rFont val="Arial"/>
        <family val="2"/>
      </rPr>
      <t>D</t>
    </r>
    <r>
      <rPr>
        <sz val="10"/>
        <rFont val="Arial"/>
        <family val="2"/>
      </rPr>
      <t xml:space="preserve"> )</t>
    </r>
  </si>
  <si>
    <t xml:space="preserve">Data &amp; Calculation Sheet </t>
  </si>
  <si>
    <t>DO NOT AFFECT CHANGES TO THIS SHEET</t>
  </si>
  <si>
    <t>Professional Fee</t>
  </si>
  <si>
    <t>Total</t>
  </si>
  <si>
    <t>Equity Partners</t>
  </si>
  <si>
    <t>Eq. Hrs</t>
  </si>
  <si>
    <t>% Alterations</t>
  </si>
  <si>
    <t>Sub-Total</t>
  </si>
  <si>
    <t>Alteration Allow</t>
  </si>
  <si>
    <t>Alteration Adjust</t>
  </si>
  <si>
    <t>Heritage</t>
  </si>
  <si>
    <t>Heritage Adjust</t>
  </si>
  <si>
    <t>Sub-Total Fee</t>
  </si>
  <si>
    <t>VAT @ 15%</t>
  </si>
  <si>
    <t>Total Fee</t>
  </si>
  <si>
    <t>Apportionment of Fee</t>
  </si>
  <si>
    <t>PROTOTYPE</t>
  </si>
  <si>
    <t>REPEAT</t>
  </si>
  <si>
    <t>Work Stage</t>
  </si>
  <si>
    <t>Proportion of fee</t>
  </si>
  <si>
    <t>Full SACAP Fee</t>
  </si>
  <si>
    <t>Cumulative %</t>
  </si>
  <si>
    <t>Cumulative Fee</t>
  </si>
  <si>
    <t>Applicability</t>
  </si>
  <si>
    <t>% Service</t>
  </si>
  <si>
    <t>Service Fee</t>
  </si>
  <si>
    <t>10% Reduction</t>
  </si>
  <si>
    <t>Adjusted
Service Fee</t>
  </si>
  <si>
    <t>Repeat
Fee</t>
  </si>
  <si>
    <t>No of Repeats</t>
  </si>
  <si>
    <t>Copyright &amp; Disclaimer</t>
  </si>
  <si>
    <t>Copyright © 2024 - M. Keuter - Some Rights Reserved</t>
  </si>
  <si>
    <t>Except where otherwise noted this work is licensed under Creative Commons Attribution-Noncommercial-No Derivative Works 2.5 South Africa License.</t>
  </si>
  <si>
    <t xml:space="preserve"> </t>
  </si>
  <si>
    <t>Under this license</t>
  </si>
  <si>
    <t>You are free to:</t>
  </si>
  <si>
    <t>- Share :</t>
  </si>
  <si>
    <t xml:space="preserve"> to copy, distribute and transmit the work  </t>
  </si>
  <si>
    <t>( for permissions beyond the scope of this public license - contact the author )</t>
  </si>
  <si>
    <t>Under the following conditions:</t>
  </si>
  <si>
    <t xml:space="preserve">- Attribution:  </t>
  </si>
  <si>
    <t xml:space="preserve">You must attribute the work in the manner specified by the author or licensor (but not in any way that suggests that they endorse you or your use of the work). </t>
  </si>
  <si>
    <t>- Noncommercial:</t>
  </si>
  <si>
    <t xml:space="preserve">You may not use this work for commercial purposes. </t>
  </si>
  <si>
    <t>- No Derivative Works:</t>
  </si>
  <si>
    <t xml:space="preserve">You may not alter, transform, or build upon this work. </t>
  </si>
  <si>
    <t xml:space="preserve">- For any reuse or distribution, you must make clear to others the license terms of this work. </t>
  </si>
  <si>
    <r>
      <rPr>
        <sz val="8"/>
        <rFont val="Arial"/>
        <family val="2"/>
      </rPr>
      <t xml:space="preserve">The best way to do this is with a link to this </t>
    </r>
    <r>
      <rPr>
        <sz val="8"/>
        <color rgb="FF0000FF"/>
        <rFont val="Arial"/>
        <family val="2"/>
      </rPr>
      <t>web page</t>
    </r>
    <r>
      <rPr>
        <sz val="8"/>
        <rFont val="Arial"/>
        <family val="2"/>
      </rPr>
      <t xml:space="preserve"> - </t>
    </r>
    <r>
      <rPr>
        <sz val="8"/>
        <color rgb="FF000000"/>
        <rFont val="Arial"/>
        <family val="2"/>
      </rPr>
      <t xml:space="preserve"> http://creativecommons.org/licenses/by-nc-nd/2.5/za/ </t>
    </r>
    <r>
      <rPr>
        <sz val="8"/>
        <rFont val="Arial"/>
        <family val="2"/>
      </rPr>
      <t>.</t>
    </r>
  </si>
  <si>
    <t xml:space="preserve">- Any of the above conditions can be waived if you get permission from the copyright holder. </t>
  </si>
  <si>
    <t xml:space="preserve">- Nothing in this license impairs or restricts the author's moral rights. </t>
  </si>
  <si>
    <t xml:space="preserve">To view  a copy of this license, </t>
  </si>
  <si>
    <r>
      <rPr>
        <sz val="8"/>
        <rFont val="Arial"/>
        <family val="2"/>
      </rPr>
      <t xml:space="preserve">visit </t>
    </r>
    <r>
      <rPr>
        <sz val="8"/>
        <color rgb="FF0000FF"/>
        <rFont val="Arial"/>
        <family val="2"/>
      </rPr>
      <t xml:space="preserve">http://creativecommons.org/licenses/by-nc-nd/2.5/za/ </t>
    </r>
    <r>
      <rPr>
        <sz val="8"/>
        <rFont val="Arial"/>
        <family val="2"/>
      </rPr>
      <t xml:space="preserve"> or</t>
    </r>
  </si>
  <si>
    <t xml:space="preserve">send a letter to </t>
  </si>
  <si>
    <t>Creative Commons, 171 Second Street, Suite 300, San Francisco, California, 94105, USA or</t>
  </si>
  <si>
    <t>Creative Commons South Africa may be contacted at http://za.creativecommons.org</t>
  </si>
  <si>
    <t>Acknowledgment and Disclaimer</t>
  </si>
  <si>
    <t>The author offers all information and material VOETSTOOTS and makes no other representations or warranties of any kind concerning the information or material, express, implied, statutory or otherwise, including, without limitation, warranties of accuracy, content, completeness, reliability, or the presence or absence of errors, whether or not discoverable and if the information or material includes software, warranties of fitness for a particular purpose. Some jurisdictions do not allow the exclusion of implied warranties, so such exclusion may not apply to you.  In no event will the author be liable to you on any legal theory ( including contract, delict including negligence or gross negligence, or statutory claims ), for any special, incidental, consequential, punitive or exemplary damages / losses arising out of this license or the use of the information or material, even if the author has been advised of the possibility of such damages.</t>
  </si>
  <si>
    <t xml:space="preserve">Should any omissions or inaccuracies be identified you are requested to notify the author thereof. </t>
  </si>
  <si>
    <t>Suggestions for improvements, corrections, or similar may be submitted to the author for consideration.</t>
  </si>
  <si>
    <t>Po Box 1014, Kloof, 3640</t>
  </si>
  <si>
    <t>email: info@arcdirectory.co.za</t>
  </si>
  <si>
    <t>SACAP Rates – 2023</t>
  </si>
  <si>
    <t>Version 2023 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</si>
</sst>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R-1C09]\ #,##0.00;[Red][$R-1C09]\-#,##0.00"/>
    <numFmt numFmtId="165" formatCode="yyyy\-mm\-dd"/>
    <numFmt numFmtId="166" formatCode="d\ mmmm\ yyyy"/>
    <numFmt numFmtId="167" formatCode="0.000"/>
    <numFmt numFmtId="168" formatCode="0.0%"/>
    <numFmt numFmtId="169" formatCode="#.00"/>
  </numFmts>
  <fonts count="28" x14ac:knownFonts="1">
    <font>
      <sz val="10"/>
      <name val="Arial"/>
      <family val="2"/>
    </font>
    <font>
      <b/>
      <i/>
      <u/>
      <sz val="10"/>
      <name val="Arial"/>
      <family val="2"/>
    </font>
    <font>
      <b/>
      <sz val="10"/>
      <name val="Arial"/>
      <family val="2"/>
    </font>
    <font>
      <b/>
      <sz val="12"/>
      <color rgb="FF000080"/>
      <name val="Arial"/>
      <family val="2"/>
    </font>
    <font>
      <i/>
      <sz val="8"/>
      <color rgb="FF4C4C4C"/>
      <name val="Arial"/>
      <family val="2"/>
    </font>
    <font>
      <sz val="8"/>
      <name val="Arial"/>
      <family val="2"/>
    </font>
    <font>
      <u/>
      <sz val="10"/>
      <name val="Arial"/>
      <family val="2"/>
    </font>
    <font>
      <b/>
      <u/>
      <sz val="10"/>
      <name val="Arial"/>
      <family val="2"/>
    </font>
    <font>
      <i/>
      <sz val="8"/>
      <color rgb="FF808080"/>
      <name val="Arial"/>
      <family val="2"/>
    </font>
    <font>
      <b/>
      <i/>
      <u/>
      <sz val="8"/>
      <color rgb="FF808080"/>
      <name val="Arial"/>
      <family val="2"/>
    </font>
    <font>
      <b/>
      <sz val="10"/>
      <color rgb="FF333333"/>
      <name val="Arial"/>
      <family val="2"/>
    </font>
    <font>
      <sz val="10"/>
      <color rgb="FF333333"/>
      <name val="Arial"/>
      <family val="2"/>
    </font>
    <font>
      <sz val="8"/>
      <color rgb="FF808080"/>
      <name val="Arial"/>
      <family val="2"/>
    </font>
    <font>
      <sz val="6"/>
      <name val="Arial"/>
      <family val="2"/>
    </font>
    <font>
      <i/>
      <sz val="10"/>
      <name val="Arial"/>
      <family val="2"/>
    </font>
    <font>
      <b/>
      <sz val="12"/>
      <color rgb="FF2300DC"/>
      <name val="Arial"/>
      <family val="2"/>
    </font>
    <font>
      <b/>
      <sz val="11"/>
      <name val="Arial"/>
      <family val="2"/>
    </font>
    <font>
      <i/>
      <sz val="8"/>
      <name val="Arial"/>
      <family val="2"/>
    </font>
    <font>
      <sz val="9"/>
      <name val="Arial"/>
      <family val="2"/>
    </font>
    <font>
      <u/>
      <sz val="9"/>
      <name val="Arial"/>
      <family val="2"/>
    </font>
    <font>
      <b/>
      <u/>
      <sz val="10"/>
      <color rgb="FF000000"/>
      <name val="Arial"/>
      <family val="2"/>
    </font>
    <font>
      <sz val="9"/>
      <color rgb="FF000000"/>
      <name val="Arial"/>
      <family val="2"/>
    </font>
    <font>
      <i/>
      <sz val="9"/>
      <name val="Arial"/>
      <family val="2"/>
    </font>
    <font>
      <b/>
      <sz val="10"/>
      <color rgb="FFFF0000"/>
      <name val="Arial"/>
      <family val="2"/>
    </font>
    <font>
      <b/>
      <sz val="8"/>
      <name val="Arial"/>
      <family val="2"/>
    </font>
    <font>
      <sz val="8"/>
      <color rgb="FF0000FF"/>
      <name val="Arial"/>
      <family val="2"/>
    </font>
    <font>
      <sz val="8"/>
      <color rgb="FF000000"/>
      <name val="Arial"/>
      <family val="2"/>
    </font>
    <font>
      <u/>
      <sz val="8"/>
      <name val="Arial"/>
      <family val="2"/>
    </font>
  </fonts>
  <fills count="8">
    <fill>
      <patternFill patternType="none"/>
    </fill>
    <fill>
      <patternFill patternType="gray125"/>
    </fill>
    <fill>
      <patternFill patternType="solid">
        <fgColor rgb="FFFFFFCC"/>
        <bgColor rgb="FFFFF5CE"/>
      </patternFill>
    </fill>
    <fill>
      <patternFill patternType="solid">
        <fgColor rgb="FFEEEEEE"/>
        <bgColor rgb="FFE6E6E6"/>
      </patternFill>
    </fill>
    <fill>
      <patternFill patternType="solid">
        <fgColor rgb="FFFFF5CE"/>
        <bgColor rgb="FFFFFFCC"/>
      </patternFill>
    </fill>
    <fill>
      <patternFill patternType="solid">
        <fgColor rgb="FFDDDDDD"/>
        <bgColor rgb="FFE6E6E6"/>
      </patternFill>
    </fill>
    <fill>
      <patternFill patternType="solid">
        <fgColor rgb="FFE6E6E6"/>
        <bgColor rgb="FFEEEEEE"/>
      </patternFill>
    </fill>
    <fill>
      <patternFill patternType="solid">
        <fgColor rgb="FFFFFF99"/>
        <bgColor rgb="FFFFFFCC"/>
      </patternFill>
    </fill>
  </fills>
  <borders count="27">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double">
        <color auto="1"/>
      </left>
      <right style="double">
        <color auto="1"/>
      </right>
      <top style="thin">
        <color auto="1"/>
      </top>
      <bottom style="thin">
        <color auto="1"/>
      </bottom>
      <diagonal/>
    </border>
    <border>
      <left style="double">
        <color auto="1"/>
      </left>
      <right style="double">
        <color auto="1"/>
      </right>
      <top/>
      <bottom/>
      <diagonal/>
    </border>
    <border>
      <left style="thin">
        <color auto="1"/>
      </left>
      <right/>
      <top/>
      <bottom/>
      <diagonal/>
    </border>
    <border>
      <left style="thin">
        <color auto="1"/>
      </left>
      <right style="thin">
        <color auto="1"/>
      </right>
      <top style="double">
        <color auto="1"/>
      </top>
      <bottom style="thin">
        <color auto="1"/>
      </bottom>
      <diagonal/>
    </border>
    <border>
      <left/>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double">
        <color auto="1"/>
      </top>
      <bottom style="hair">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top/>
      <bottom style="thin">
        <color auto="1"/>
      </bottom>
      <diagonal/>
    </border>
    <border>
      <left/>
      <right/>
      <top/>
      <bottom style="hair">
        <color auto="1"/>
      </bottom>
      <diagonal/>
    </border>
    <border>
      <left/>
      <right/>
      <top style="hair">
        <color auto="1"/>
      </top>
      <bottom/>
      <diagonal/>
    </border>
    <border>
      <left style="thin">
        <color auto="1"/>
      </left>
      <right style="thin">
        <color auto="1"/>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auto="1"/>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s>
  <cellStyleXfs count="3">
    <xf numFmtId="0" fontId="0" fillId="0" borderId="0"/>
    <xf numFmtId="164" fontId="1" fillId="0" borderId="0" applyAlignment="0" applyProtection="0"/>
    <xf numFmtId="0" fontId="11" fillId="2" borderId="1" applyAlignment="0" applyProtection="0"/>
  </cellStyleXfs>
  <cellXfs count="285">
    <xf numFmtId="0" fontId="0" fillId="0" borderId="0" xfId="0"/>
    <xf numFmtId="166" fontId="2" fillId="0" borderId="0" xfId="0" applyNumberFormat="1" applyFont="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0" fillId="0" borderId="2" xfId="0"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0" fillId="0" borderId="2" xfId="0" applyBorder="1" applyAlignment="1" applyProtection="1">
      <alignment vertical="center"/>
      <protection hidden="1"/>
    </xf>
    <xf numFmtId="0" fontId="3" fillId="0" borderId="0" xfId="0" applyFont="1" applyAlignment="1" applyProtection="1">
      <alignment horizontal="center" vertical="center"/>
      <protection hidden="1"/>
    </xf>
    <xf numFmtId="0" fontId="5" fillId="0" borderId="0" xfId="0" applyFont="1" applyAlignment="1">
      <alignment vertical="top" wrapText="1"/>
    </xf>
    <xf numFmtId="0" fontId="0" fillId="0" borderId="0" xfId="0" applyAlignment="1">
      <alignment vertical="top" wrapText="1"/>
    </xf>
    <xf numFmtId="0" fontId="4" fillId="0" borderId="0" xfId="0" applyFont="1" applyAlignment="1">
      <alignment horizontal="left" vertical="center"/>
    </xf>
    <xf numFmtId="165" fontId="0" fillId="3" borderId="2" xfId="0" applyNumberFormat="1" applyFill="1" applyBorder="1" applyAlignment="1" applyProtection="1">
      <alignment horizontal="center"/>
      <protection locked="0"/>
    </xf>
    <xf numFmtId="0" fontId="2" fillId="0" borderId="0" xfId="0" applyFont="1" applyAlignment="1">
      <alignment horizontal="left" vertical="top"/>
    </xf>
    <xf numFmtId="0" fontId="0" fillId="0" borderId="0" xfId="0" applyAlignment="1">
      <alignment horizontal="right"/>
    </xf>
    <xf numFmtId="0" fontId="3" fillId="0" borderId="0" xfId="0" applyFont="1" applyAlignment="1">
      <alignment horizontal="center" vertical="top"/>
    </xf>
    <xf numFmtId="0" fontId="2" fillId="0" borderId="0" xfId="0" applyFont="1" applyAlignment="1">
      <alignment horizontal="center" vertical="top"/>
    </xf>
    <xf numFmtId="0" fontId="0" fillId="0" borderId="0" xfId="0" applyAlignment="1">
      <alignment vertical="top"/>
    </xf>
    <xf numFmtId="0" fontId="0" fillId="0" borderId="0" xfId="0" applyAlignment="1">
      <alignment horizontal="right"/>
    </xf>
    <xf numFmtId="0" fontId="2" fillId="0" borderId="0" xfId="0" applyFont="1" applyAlignment="1">
      <alignment horizontal="right"/>
    </xf>
    <xf numFmtId="0" fontId="5" fillId="0" borderId="0" xfId="0" applyFont="1" applyAlignment="1">
      <alignment vertical="top"/>
    </xf>
    <xf numFmtId="0" fontId="2" fillId="0" borderId="0" xfId="0" applyFont="1" applyAlignment="1">
      <alignment horizontal="left" vertical="top" indent="5"/>
    </xf>
    <xf numFmtId="0" fontId="0" fillId="0" borderId="0" xfId="0" applyAlignment="1">
      <alignment horizontal="left" vertical="top" indent="7"/>
    </xf>
    <xf numFmtId="0" fontId="0" fillId="0" borderId="0" xfId="0" applyAlignment="1">
      <alignment horizontal="left" vertical="top" indent="5"/>
    </xf>
    <xf numFmtId="0" fontId="6" fillId="0" borderId="0" xfId="0" applyFont="1" applyAlignment="1">
      <alignment vertical="top"/>
    </xf>
    <xf numFmtId="0" fontId="0" fillId="0" borderId="0" xfId="0" applyAlignment="1" applyProtection="1">
      <alignment horizontal="center" vertical="center"/>
      <protection hidden="1"/>
    </xf>
    <xf numFmtId="0" fontId="0" fillId="0" borderId="0" xfId="0" applyAlignment="1" applyProtection="1">
      <alignment vertical="center"/>
      <protection hidden="1"/>
    </xf>
    <xf numFmtId="0" fontId="3" fillId="0" borderId="0" xfId="0" applyFont="1" applyAlignment="1" applyProtection="1">
      <alignment horizontal="center" vertical="center"/>
      <protection hidden="1"/>
    </xf>
    <xf numFmtId="0" fontId="7"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0" fillId="0" borderId="2" xfId="0" applyBorder="1" applyAlignment="1" applyProtection="1">
      <alignment vertical="center"/>
      <protection hidden="1"/>
    </xf>
    <xf numFmtId="0" fontId="2" fillId="0" borderId="2" xfId="0"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0" fillId="0" borderId="3" xfId="0" applyBorder="1" applyAlignment="1" applyProtection="1">
      <alignment horizontal="center" vertical="center"/>
      <protection hidden="1"/>
    </xf>
    <xf numFmtId="0" fontId="7" fillId="0" borderId="0" xfId="0" applyFont="1" applyAlignment="1" applyProtection="1">
      <alignment horizontal="center" vertical="center"/>
      <protection hidden="1"/>
    </xf>
    <xf numFmtId="166" fontId="0" fillId="0" borderId="0" xfId="0" applyNumberFormat="1" applyAlignment="1" applyProtection="1">
      <alignment horizontal="center" vertical="center"/>
      <protection hidden="1"/>
    </xf>
    <xf numFmtId="0" fontId="0" fillId="0" borderId="0" xfId="0" applyAlignment="1" applyProtection="1">
      <alignment horizontal="left" vertical="center"/>
      <protection hidden="1"/>
    </xf>
    <xf numFmtId="0" fontId="2" fillId="0" borderId="0" xfId="0" applyFont="1" applyAlignment="1" applyProtection="1">
      <alignment horizontal="center" vertical="center"/>
      <protection hidden="1"/>
    </xf>
    <xf numFmtId="2" fontId="0" fillId="0" borderId="0" xfId="0" applyNumberFormat="1" applyAlignment="1" applyProtection="1">
      <alignment horizontal="center" vertical="center"/>
      <protection hidden="1"/>
    </xf>
    <xf numFmtId="4" fontId="0" fillId="3" borderId="2" xfId="0" applyNumberFormat="1" applyFill="1" applyBorder="1" applyAlignment="1" applyProtection="1">
      <alignment horizontal="center" vertical="center"/>
      <protection locked="0" hidden="1"/>
    </xf>
    <xf numFmtId="0" fontId="0" fillId="3" borderId="2" xfId="0" applyFill="1" applyBorder="1" applyAlignment="1" applyProtection="1">
      <alignment horizontal="center" vertical="center"/>
      <protection locked="0" hidden="1"/>
    </xf>
    <xf numFmtId="0" fontId="0" fillId="3" borderId="4" xfId="0" applyFill="1" applyBorder="1" applyAlignment="1" applyProtection="1">
      <alignment horizontal="center" vertical="center"/>
      <protection locked="0" hidden="1"/>
    </xf>
    <xf numFmtId="2" fontId="0" fillId="0" borderId="2" xfId="0" applyNumberFormat="1" applyBorder="1" applyAlignment="1" applyProtection="1">
      <alignment horizontal="center" vertical="center"/>
      <protection hidden="1"/>
    </xf>
    <xf numFmtId="0" fontId="0" fillId="4" borderId="2" xfId="0" applyFill="1" applyBorder="1" applyAlignment="1" applyProtection="1">
      <alignment horizontal="center" vertical="center"/>
      <protection hidden="1"/>
    </xf>
    <xf numFmtId="2" fontId="0" fillId="4" borderId="2" xfId="0" applyNumberFormat="1" applyFill="1" applyBorder="1" applyAlignment="1" applyProtection="1">
      <alignment horizontal="center" vertical="center"/>
      <protection hidden="1"/>
    </xf>
    <xf numFmtId="0" fontId="0" fillId="0" borderId="2" xfId="0" applyBorder="1" applyAlignment="1" applyProtection="1">
      <alignment horizontal="right" vertical="center"/>
      <protection hidden="1"/>
    </xf>
    <xf numFmtId="2" fontId="0" fillId="3" borderId="2" xfId="0" applyNumberFormat="1" applyFill="1" applyBorder="1" applyAlignment="1" applyProtection="1">
      <alignment horizontal="center" vertical="center"/>
      <protection locked="0" hidden="1"/>
    </xf>
    <xf numFmtId="0" fontId="0" fillId="0" borderId="0" xfId="0" applyAlignment="1" applyProtection="1">
      <alignment horizontal="right" vertical="center"/>
      <protection hidden="1"/>
    </xf>
    <xf numFmtId="0" fontId="2" fillId="0" borderId="0" xfId="0" applyFont="1" applyAlignment="1" applyProtection="1">
      <alignment horizontal="right" vertical="center"/>
      <protection hidden="1"/>
    </xf>
    <xf numFmtId="9" fontId="0" fillId="0" borderId="0" xfId="0" applyNumberFormat="1" applyAlignment="1" applyProtection="1">
      <alignment horizontal="center" vertical="center"/>
      <protection hidden="1"/>
    </xf>
    <xf numFmtId="0" fontId="0" fillId="3" borderId="5" xfId="0" applyFill="1" applyBorder="1" applyAlignment="1" applyProtection="1">
      <alignment horizontal="center" vertical="center"/>
      <protection locked="0" hidden="1"/>
    </xf>
    <xf numFmtId="0" fontId="0" fillId="0" borderId="6" xfId="0"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2" fontId="2" fillId="0" borderId="0" xfId="0" applyNumberFormat="1" applyFont="1" applyAlignment="1" applyProtection="1">
      <alignment horizontal="center" vertical="center"/>
      <protection hidden="1"/>
    </xf>
    <xf numFmtId="2" fontId="0" fillId="0" borderId="6" xfId="0" applyNumberFormat="1" applyBorder="1" applyAlignment="1" applyProtection="1">
      <alignment horizontal="center" vertical="center"/>
      <protection hidden="1"/>
    </xf>
    <xf numFmtId="0" fontId="0" fillId="0" borderId="7" xfId="0" applyBorder="1" applyAlignment="1" applyProtection="1">
      <alignment horizontal="center" vertical="center"/>
      <protection hidden="1"/>
    </xf>
    <xf numFmtId="2" fontId="0" fillId="0" borderId="7" xfId="0" applyNumberFormat="1" applyBorder="1" applyAlignment="1" applyProtection="1">
      <alignment horizontal="center" vertical="center"/>
      <protection hidden="1"/>
    </xf>
    <xf numFmtId="0" fontId="2" fillId="0" borderId="9" xfId="0" applyFont="1" applyBorder="1" applyAlignment="1" applyProtection="1">
      <alignment horizontal="center" vertical="center"/>
      <protection hidden="1"/>
    </xf>
    <xf numFmtId="2" fontId="2" fillId="0" borderId="9" xfId="0" applyNumberFormat="1" applyFont="1" applyBorder="1" applyAlignment="1" applyProtection="1">
      <alignment horizontal="center" vertical="center"/>
      <protection hidden="1"/>
    </xf>
    <xf numFmtId="0" fontId="0" fillId="3" borderId="2" xfId="0" applyFill="1" applyBorder="1" applyAlignment="1" applyProtection="1">
      <alignment vertical="center"/>
      <protection locked="0" hidden="1"/>
    </xf>
    <xf numFmtId="2" fontId="2" fillId="0" borderId="2" xfId="0" applyNumberFormat="1" applyFont="1" applyBorder="1" applyAlignment="1" applyProtection="1">
      <alignment horizontal="center" vertical="center"/>
      <protection hidden="1"/>
    </xf>
    <xf numFmtId="1" fontId="0" fillId="0" borderId="2" xfId="0" applyNumberFormat="1" applyBorder="1" applyAlignment="1" applyProtection="1">
      <alignment horizontal="center" vertical="center"/>
      <protection hidden="1"/>
    </xf>
    <xf numFmtId="167" fontId="0" fillId="0" borderId="2" xfId="0" applyNumberFormat="1" applyBorder="1" applyAlignment="1" applyProtection="1">
      <alignment horizontal="center" vertical="center"/>
      <protection hidden="1"/>
    </xf>
    <xf numFmtId="0" fontId="0" fillId="4" borderId="2" xfId="0" applyFill="1" applyBorder="1" applyAlignment="1" applyProtection="1">
      <alignment vertical="center"/>
      <protection hidden="1"/>
    </xf>
    <xf numFmtId="0" fontId="0" fillId="0" borderId="0" xfId="0" applyProtection="1">
      <protection hidden="1"/>
    </xf>
    <xf numFmtId="2" fontId="0" fillId="0" borderId="2" xfId="0" applyNumberFormat="1" applyBorder="1" applyAlignment="1" applyProtection="1">
      <alignment horizontal="center" vertical="center"/>
      <protection locked="0" hidden="1"/>
    </xf>
    <xf numFmtId="0" fontId="0" fillId="4" borderId="0" xfId="0" applyFill="1" applyAlignment="1" applyProtection="1">
      <alignment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right" vertical="center"/>
      <protection hidden="1"/>
    </xf>
    <xf numFmtId="2" fontId="2" fillId="0" borderId="12" xfId="0" applyNumberFormat="1" applyFont="1" applyBorder="1" applyAlignment="1" applyProtection="1">
      <alignment horizontal="center" vertical="center"/>
      <protection hidden="1"/>
    </xf>
    <xf numFmtId="0" fontId="2" fillId="0" borderId="8" xfId="0" applyFont="1" applyBorder="1" applyAlignment="1" applyProtection="1">
      <alignment vertical="center"/>
      <protection hidden="1"/>
    </xf>
    <xf numFmtId="2" fontId="2" fillId="0" borderId="11" xfId="0" applyNumberFormat="1" applyFont="1" applyBorder="1" applyAlignment="1" applyProtection="1">
      <alignment horizontal="center" vertical="center"/>
      <protection hidden="1"/>
    </xf>
    <xf numFmtId="0" fontId="2" fillId="0" borderId="0" xfId="0" applyFont="1" applyAlignment="1" applyProtection="1">
      <alignment vertical="center"/>
      <protection hidden="1"/>
    </xf>
    <xf numFmtId="2" fontId="2" fillId="0" borderId="13" xfId="0" applyNumberFormat="1" applyFont="1" applyBorder="1" applyAlignment="1" applyProtection="1">
      <alignment horizontal="center" vertical="center"/>
      <protection hidden="1"/>
    </xf>
    <xf numFmtId="0" fontId="2" fillId="0" borderId="14" xfId="0" applyFont="1" applyBorder="1" applyAlignment="1" applyProtection="1">
      <alignment horizontal="right" vertical="center"/>
      <protection hidden="1"/>
    </xf>
    <xf numFmtId="2" fontId="2" fillId="0" borderId="15" xfId="0" applyNumberFormat="1" applyFont="1" applyBorder="1" applyAlignment="1" applyProtection="1">
      <alignment horizontal="center" vertical="center"/>
      <protection hidden="1"/>
    </xf>
    <xf numFmtId="4" fontId="2" fillId="0" borderId="0" xfId="0" applyNumberFormat="1" applyFont="1" applyAlignment="1" applyProtection="1">
      <alignment horizontal="center" vertical="center"/>
      <protection hidden="1"/>
    </xf>
    <xf numFmtId="4" fontId="0" fillId="0" borderId="0" xfId="0" applyNumberFormat="1" applyAlignment="1" applyProtection="1">
      <alignment horizontal="center" vertical="center"/>
      <protection hidden="1"/>
    </xf>
    <xf numFmtId="4" fontId="0" fillId="0" borderId="6" xfId="0" applyNumberFormat="1" applyBorder="1" applyAlignment="1" applyProtection="1">
      <alignment horizontal="center" vertical="center"/>
      <protection hidden="1"/>
    </xf>
    <xf numFmtId="4" fontId="2" fillId="0" borderId="9" xfId="0" applyNumberFormat="1" applyFont="1" applyBorder="1" applyAlignment="1" applyProtection="1">
      <alignment horizontal="center" vertical="center"/>
      <protection hidden="1"/>
    </xf>
    <xf numFmtId="168" fontId="0" fillId="0" borderId="0" xfId="0" applyNumberFormat="1" applyAlignment="1" applyProtection="1">
      <alignment horizontal="center" vertical="center"/>
      <protection hidden="1"/>
    </xf>
    <xf numFmtId="4" fontId="0" fillId="0" borderId="9" xfId="0" applyNumberFormat="1" applyBorder="1" applyAlignment="1" applyProtection="1">
      <alignment horizontal="center" vertical="center"/>
      <protection hidden="1"/>
    </xf>
    <xf numFmtId="4" fontId="0" fillId="0" borderId="9" xfId="0" applyNumberFormat="1" applyBorder="1" applyAlignment="1" applyProtection="1">
      <alignment horizontal="center"/>
      <protection hidden="1"/>
    </xf>
    <xf numFmtId="4" fontId="0" fillId="0" borderId="9" xfId="0" applyNumberFormat="1" applyBorder="1" applyAlignment="1">
      <alignment horizontal="center"/>
    </xf>
    <xf numFmtId="4" fontId="0" fillId="0" borderId="6" xfId="0" applyNumberFormat="1" applyBorder="1" applyAlignment="1">
      <alignment horizontal="center"/>
    </xf>
    <xf numFmtId="4" fontId="0" fillId="0" borderId="6" xfId="0" applyNumberFormat="1" applyBorder="1" applyAlignment="1" applyProtection="1">
      <alignment horizontal="center"/>
      <protection hidden="1"/>
    </xf>
    <xf numFmtId="4" fontId="2" fillId="0" borderId="16" xfId="0" applyNumberFormat="1" applyFont="1" applyBorder="1" applyAlignment="1" applyProtection="1">
      <alignment horizontal="center"/>
      <protection hidden="1"/>
    </xf>
    <xf numFmtId="0" fontId="2" fillId="0" borderId="0" xfId="0" applyFont="1" applyProtection="1">
      <protection hidden="1"/>
    </xf>
    <xf numFmtId="0" fontId="0" fillId="0" borderId="0" xfId="0" applyProtection="1">
      <protection locked="0" hidden="1"/>
    </xf>
    <xf numFmtId="0" fontId="2" fillId="0" borderId="0" xfId="0" applyFont="1" applyAlignment="1" applyProtection="1">
      <alignment horizontal="center" vertical="center"/>
      <protection locked="0" hidden="1"/>
    </xf>
    <xf numFmtId="0" fontId="14" fillId="0" borderId="0" xfId="0" applyFont="1" applyProtection="1">
      <protection locked="0" hidden="1"/>
    </xf>
    <xf numFmtId="0" fontId="15" fillId="0" borderId="0" xfId="0" applyFont="1" applyAlignment="1" applyProtection="1">
      <alignment horizontal="center"/>
      <protection locked="0" hidden="1"/>
    </xf>
    <xf numFmtId="0" fontId="2" fillId="0" borderId="0" xfId="0" applyFont="1" applyAlignment="1" applyProtection="1">
      <alignment horizontal="right"/>
      <protection hidden="1"/>
    </xf>
    <xf numFmtId="0" fontId="2" fillId="0" borderId="17" xfId="0" applyFont="1" applyBorder="1" applyAlignment="1" applyProtection="1">
      <alignment horizontal="center"/>
      <protection hidden="1"/>
    </xf>
    <xf numFmtId="0" fontId="2" fillId="0" borderId="0" xfId="0" applyFont="1" applyAlignment="1" applyProtection="1">
      <alignment horizontal="center"/>
      <protection hidden="1"/>
    </xf>
    <xf numFmtId="4" fontId="0" fillId="0" borderId="0" xfId="0" applyNumberFormat="1" applyAlignment="1" applyProtection="1">
      <alignment horizontal="center"/>
      <protection hidden="1"/>
    </xf>
    <xf numFmtId="9" fontId="0" fillId="0" borderId="0" xfId="0" applyNumberFormat="1" applyAlignment="1" applyProtection="1">
      <alignment horizontal="center"/>
      <protection hidden="1"/>
    </xf>
    <xf numFmtId="168" fontId="0" fillId="0" borderId="0" xfId="0" applyNumberFormat="1" applyAlignment="1" applyProtection="1">
      <alignment horizontal="center"/>
      <protection hidden="1"/>
    </xf>
    <xf numFmtId="0" fontId="0" fillId="0" borderId="0" xfId="0" applyAlignment="1" applyProtection="1">
      <alignment horizontal="right"/>
      <protection hidden="1"/>
    </xf>
    <xf numFmtId="4" fontId="0" fillId="0" borderId="8" xfId="0" applyNumberFormat="1" applyBorder="1" applyAlignment="1" applyProtection="1">
      <alignment horizontal="center"/>
      <protection hidden="1"/>
    </xf>
    <xf numFmtId="0" fontId="2" fillId="0" borderId="17" xfId="0" applyFont="1" applyBorder="1" applyAlignment="1" applyProtection="1">
      <alignment horizontal="center" vertical="center"/>
      <protection hidden="1"/>
    </xf>
    <xf numFmtId="164" fontId="0" fillId="0" borderId="0" xfId="0" applyNumberFormat="1" applyAlignment="1" applyProtection="1">
      <alignment horizontal="center"/>
      <protection hidden="1"/>
    </xf>
    <xf numFmtId="164" fontId="0" fillId="0" borderId="0" xfId="0" applyNumberFormat="1" applyAlignment="1" applyProtection="1">
      <alignment horizontal="center" vertical="center"/>
      <protection hidden="1"/>
    </xf>
    <xf numFmtId="4" fontId="0" fillId="0" borderId="8" xfId="0" applyNumberFormat="1" applyBorder="1" applyAlignment="1">
      <alignment horizontal="center"/>
    </xf>
    <xf numFmtId="4" fontId="2" fillId="0" borderId="0" xfId="0" applyNumberFormat="1" applyFont="1" applyAlignment="1" applyProtection="1">
      <alignment horizontal="center"/>
      <protection hidden="1"/>
    </xf>
    <xf numFmtId="4" fontId="0" fillId="0" borderId="0" xfId="0" applyNumberFormat="1" applyAlignment="1">
      <alignment horizontal="center"/>
    </xf>
    <xf numFmtId="4" fontId="2" fillId="0" borderId="10" xfId="0" applyNumberFormat="1" applyFont="1" applyBorder="1" applyAlignment="1" applyProtection="1">
      <alignment horizontal="center"/>
      <protection hidden="1"/>
    </xf>
    <xf numFmtId="166" fontId="0" fillId="0" borderId="0" xfId="0" applyNumberFormat="1" applyAlignment="1" applyProtection="1">
      <alignment vertical="center"/>
      <protection hidden="1"/>
    </xf>
    <xf numFmtId="0" fontId="16" fillId="0" borderId="0" xfId="0" applyFont="1" applyAlignment="1" applyProtection="1">
      <alignment horizontal="center" vertical="center"/>
      <protection hidden="1"/>
    </xf>
    <xf numFmtId="49" fontId="0" fillId="0" borderId="0" xfId="0" applyNumberFormat="1" applyAlignment="1" applyProtection="1">
      <alignment horizontal="center" vertical="center"/>
      <protection hidden="1"/>
    </xf>
    <xf numFmtId="0" fontId="17" fillId="0" borderId="0" xfId="0" applyFont="1" applyAlignment="1" applyProtection="1">
      <alignment vertical="center"/>
      <protection hidden="1"/>
    </xf>
    <xf numFmtId="9" fontId="0" fillId="3" borderId="4" xfId="0" applyNumberFormat="1" applyFill="1" applyBorder="1" applyAlignment="1" applyProtection="1">
      <alignment horizontal="center" vertical="center"/>
      <protection locked="0" hidden="1"/>
    </xf>
    <xf numFmtId="0" fontId="18" fillId="0" borderId="2" xfId="0" applyFont="1" applyBorder="1" applyAlignment="1" applyProtection="1">
      <alignment horizontal="left" vertical="center" wrapText="1"/>
      <protection hidden="1"/>
    </xf>
    <xf numFmtId="0" fontId="18" fillId="0" borderId="2" xfId="0" applyFont="1" applyBorder="1" applyAlignment="1" applyProtection="1">
      <alignment vertical="center" wrapText="1"/>
      <protection hidden="1"/>
    </xf>
    <xf numFmtId="0" fontId="2" fillId="0" borderId="7"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7" fillId="0" borderId="0" xfId="0" applyFont="1" applyAlignment="1" applyProtection="1">
      <alignment vertical="center"/>
      <protection hidden="1"/>
    </xf>
    <xf numFmtId="0" fontId="18" fillId="0" borderId="2" xfId="0" applyFont="1" applyBorder="1" applyAlignment="1" applyProtection="1">
      <alignment horizontal="center" vertical="center"/>
      <protection hidden="1"/>
    </xf>
    <xf numFmtId="0" fontId="2" fillId="0" borderId="2" xfId="0" applyFont="1" applyBorder="1" applyAlignment="1" applyProtection="1">
      <alignment horizontal="right" vertical="center"/>
      <protection hidden="1"/>
    </xf>
    <xf numFmtId="0" fontId="14" fillId="0" borderId="2" xfId="0" applyFont="1" applyBorder="1" applyAlignment="1" applyProtection="1">
      <alignment horizontal="left" vertical="center"/>
      <protection hidden="1"/>
    </xf>
    <xf numFmtId="2" fontId="2" fillId="0" borderId="3" xfId="0" applyNumberFormat="1" applyFont="1" applyBorder="1" applyAlignment="1" applyProtection="1">
      <alignment horizontal="center" vertical="center"/>
      <protection hidden="1"/>
    </xf>
    <xf numFmtId="0" fontId="0" fillId="0" borderId="2" xfId="0" applyBorder="1" applyProtection="1">
      <protection hidden="1"/>
    </xf>
    <xf numFmtId="2" fontId="0" fillId="0" borderId="3" xfId="0" applyNumberFormat="1" applyBorder="1" applyAlignment="1" applyProtection="1">
      <alignment horizontal="center"/>
      <protection hidden="1"/>
    </xf>
    <xf numFmtId="9" fontId="0" fillId="0" borderId="3" xfId="0" applyNumberFormat="1" applyBorder="1" applyAlignment="1" applyProtection="1">
      <alignment horizontal="center"/>
      <protection hidden="1"/>
    </xf>
    <xf numFmtId="0" fontId="0" fillId="0" borderId="0" xfId="0" applyAlignment="1">
      <alignment horizontal="center"/>
    </xf>
    <xf numFmtId="0" fontId="0" fillId="0" borderId="0" xfId="0" applyAlignment="1" applyProtection="1">
      <alignment horizontal="center"/>
      <protection hidden="1"/>
    </xf>
    <xf numFmtId="9" fontId="0" fillId="0" borderId="0" xfId="0" applyNumberFormat="1" applyAlignment="1">
      <alignment horizontal="center"/>
    </xf>
    <xf numFmtId="4" fontId="0" fillId="0" borderId="18" xfId="0" applyNumberFormat="1" applyBorder="1" applyAlignment="1" applyProtection="1">
      <alignment horizontal="center"/>
      <protection hidden="1"/>
    </xf>
    <xf numFmtId="4" fontId="0" fillId="0" borderId="17" xfId="0" applyNumberFormat="1" applyBorder="1" applyAlignment="1" applyProtection="1">
      <alignment horizontal="center"/>
      <protection hidden="1"/>
    </xf>
    <xf numFmtId="4" fontId="0" fillId="0" borderId="0" xfId="0" applyNumberFormat="1" applyProtection="1">
      <protection hidden="1"/>
    </xf>
    <xf numFmtId="4" fontId="2" fillId="0" borderId="17" xfId="0" applyNumberFormat="1" applyFont="1" applyBorder="1" applyAlignment="1" applyProtection="1">
      <alignment horizontal="center"/>
      <protection hidden="1"/>
    </xf>
    <xf numFmtId="2" fontId="0" fillId="0" borderId="0" xfId="0" applyNumberFormat="1" applyAlignment="1" applyProtection="1">
      <alignment horizontal="center"/>
      <protection hidden="1"/>
    </xf>
    <xf numFmtId="166" fontId="0" fillId="0" borderId="0" xfId="0" applyNumberFormat="1" applyProtection="1">
      <protection hidden="1"/>
    </xf>
    <xf numFmtId="2" fontId="0" fillId="0" borderId="19" xfId="0" applyNumberFormat="1" applyBorder="1" applyAlignment="1">
      <alignment horizontal="center"/>
    </xf>
    <xf numFmtId="2" fontId="0" fillId="0" borderId="0" xfId="0" applyNumberFormat="1" applyAlignment="1">
      <alignment horizontal="center"/>
    </xf>
    <xf numFmtId="0" fontId="0" fillId="0" borderId="3" xfId="0" applyBorder="1" applyAlignment="1" applyProtection="1">
      <alignment horizontal="center" vertical="center"/>
      <protection locked="0"/>
    </xf>
    <xf numFmtId="0" fontId="5" fillId="0" borderId="0" xfId="0" applyFont="1" applyAlignment="1" applyProtection="1">
      <alignment horizontal="center" vertical="center"/>
      <protection hidden="1"/>
    </xf>
    <xf numFmtId="0" fontId="3" fillId="0" borderId="0" xfId="0" applyFont="1" applyAlignment="1" applyProtection="1">
      <alignment horizontal="center" vertical="center"/>
      <protection locked="0" hidden="1"/>
    </xf>
    <xf numFmtId="0" fontId="0" fillId="0" borderId="0" xfId="0" applyAlignment="1" applyProtection="1">
      <alignment vertical="center"/>
      <protection locked="0" hidden="1"/>
    </xf>
    <xf numFmtId="0" fontId="0" fillId="0" borderId="0" xfId="0"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0" xfId="0" applyAlignment="1" applyProtection="1">
      <alignment vertical="center"/>
      <protection locked="0"/>
    </xf>
    <xf numFmtId="0" fontId="2" fillId="0" borderId="2" xfId="0" applyFont="1" applyBorder="1" applyAlignment="1" applyProtection="1">
      <alignment horizontal="center" vertical="center" wrapText="1"/>
      <protection hidden="1"/>
    </xf>
    <xf numFmtId="4" fontId="0" fillId="0" borderId="2" xfId="0" applyNumberFormat="1" applyBorder="1" applyAlignment="1" applyProtection="1">
      <alignment horizontal="center" vertical="center"/>
      <protection hidden="1"/>
    </xf>
    <xf numFmtId="3" fontId="0" fillId="0" borderId="2" xfId="0" applyNumberFormat="1" applyBorder="1" applyAlignment="1" applyProtection="1">
      <alignment horizontal="center" vertical="center"/>
      <protection hidden="1"/>
    </xf>
    <xf numFmtId="4" fontId="2" fillId="0" borderId="2" xfId="0" applyNumberFormat="1" applyFont="1" applyBorder="1" applyAlignment="1" applyProtection="1">
      <alignment horizontal="center" vertical="center"/>
      <protection hidden="1"/>
    </xf>
    <xf numFmtId="0" fontId="0" fillId="0" borderId="0" xfId="0" applyProtection="1">
      <protection locked="0"/>
    </xf>
    <xf numFmtId="4" fontId="0" fillId="0" borderId="11" xfId="0" applyNumberFormat="1" applyBorder="1" applyAlignment="1" applyProtection="1">
      <alignment horizontal="center"/>
      <protection hidden="1"/>
    </xf>
    <xf numFmtId="0" fontId="14" fillId="0" borderId="0" xfId="0" applyFont="1" applyProtection="1">
      <protection locked="0"/>
    </xf>
    <xf numFmtId="0" fontId="15" fillId="0" borderId="0" xfId="0" applyFont="1" applyAlignment="1" applyProtection="1">
      <alignment horizontal="center"/>
      <protection locked="0"/>
    </xf>
    <xf numFmtId="2" fontId="0" fillId="0" borderId="19" xfId="0" applyNumberFormat="1" applyBorder="1" applyAlignment="1" applyProtection="1">
      <alignment horizontal="center"/>
      <protection hidden="1"/>
    </xf>
    <xf numFmtId="0" fontId="0" fillId="0" borderId="8" xfId="0" applyBorder="1" applyProtection="1">
      <protection hidden="1"/>
    </xf>
    <xf numFmtId="0" fontId="2" fillId="0" borderId="0" xfId="0" applyFont="1" applyAlignment="1" applyProtection="1">
      <alignment horizontal="left"/>
      <protection hidden="1"/>
    </xf>
    <xf numFmtId="49" fontId="2" fillId="0" borderId="0" xfId="0" applyNumberFormat="1" applyFont="1" applyAlignment="1" applyProtection="1">
      <alignment horizontal="right"/>
      <protection hidden="1"/>
    </xf>
    <xf numFmtId="49" fontId="0" fillId="0" borderId="0" xfId="0" applyNumberFormat="1" applyProtection="1">
      <protection hidden="1"/>
    </xf>
    <xf numFmtId="0" fontId="0" fillId="0" borderId="0" xfId="0" applyAlignment="1">
      <alignment vertical="center"/>
    </xf>
    <xf numFmtId="0" fontId="0" fillId="6" borderId="0" xfId="0" applyFill="1" applyAlignment="1" applyProtection="1">
      <alignment vertical="center"/>
      <protection hidden="1"/>
    </xf>
    <xf numFmtId="0" fontId="23" fillId="0" borderId="0" xfId="0" applyFont="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0" fillId="0" borderId="3" xfId="0" applyBorder="1" applyAlignment="1" applyProtection="1">
      <alignment vertical="center"/>
      <protection hidden="1"/>
    </xf>
    <xf numFmtId="0" fontId="14" fillId="0" borderId="3"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2" fontId="0" fillId="0" borderId="3" xfId="0" applyNumberFormat="1" applyBorder="1" applyAlignment="1" applyProtection="1">
      <alignment horizontal="center" vertical="center"/>
      <protection hidden="1"/>
    </xf>
    <xf numFmtId="1" fontId="2" fillId="0" borderId="3" xfId="0" applyNumberFormat="1" applyFont="1" applyBorder="1" applyAlignment="1" applyProtection="1">
      <alignment horizontal="center" vertical="center"/>
      <protection hidden="1"/>
    </xf>
    <xf numFmtId="1" fontId="2" fillId="0" borderId="0" xfId="0" applyNumberFormat="1" applyFont="1" applyAlignment="1" applyProtection="1">
      <alignment horizontal="center" vertical="center"/>
      <protection hidden="1"/>
    </xf>
    <xf numFmtId="3" fontId="0" fillId="0" borderId="0" xfId="0" applyNumberFormat="1" applyAlignment="1" applyProtection="1">
      <alignment horizontal="center" vertical="center"/>
      <protection hidden="1"/>
    </xf>
    <xf numFmtId="3" fontId="0" fillId="0" borderId="0" xfId="0" applyNumberFormat="1" applyAlignment="1">
      <alignment horizontal="center" vertical="center"/>
    </xf>
    <xf numFmtId="10" fontId="0" fillId="0" borderId="0" xfId="0" applyNumberFormat="1" applyAlignment="1" applyProtection="1">
      <alignment horizontal="center" vertical="center"/>
      <protection hidden="1"/>
    </xf>
    <xf numFmtId="9" fontId="14" fillId="0" borderId="3" xfId="0" applyNumberFormat="1" applyFont="1" applyBorder="1" applyAlignment="1" applyProtection="1">
      <alignment horizontal="center" vertical="center"/>
      <protection hidden="1"/>
    </xf>
    <xf numFmtId="9" fontId="14" fillId="0" borderId="0" xfId="0" applyNumberFormat="1" applyFont="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0" fontId="0" fillId="0" borderId="17" xfId="0" applyBorder="1" applyAlignment="1" applyProtection="1">
      <alignment vertical="center"/>
      <protection hidden="1"/>
    </xf>
    <xf numFmtId="169" fontId="0" fillId="0" borderId="17" xfId="0" applyNumberFormat="1" applyBorder="1" applyAlignment="1" applyProtection="1">
      <alignment horizontal="center" vertical="center"/>
      <protection hidden="1"/>
    </xf>
    <xf numFmtId="0" fontId="0" fillId="0" borderId="17" xfId="0" applyBorder="1" applyAlignment="1" applyProtection="1">
      <alignment horizontal="center" vertical="center"/>
      <protection hidden="1"/>
    </xf>
    <xf numFmtId="169" fontId="0" fillId="0" borderId="0" xfId="0" applyNumberFormat="1" applyAlignment="1" applyProtection="1">
      <alignment horizontal="center" vertical="center"/>
      <protection hidden="1"/>
    </xf>
    <xf numFmtId="0" fontId="2" fillId="0" borderId="2" xfId="0" applyFont="1" applyBorder="1"/>
    <xf numFmtId="0" fontId="2" fillId="0" borderId="2" xfId="0" applyFont="1" applyBorder="1" applyAlignment="1" applyProtection="1">
      <alignment vertical="center"/>
      <protection hidden="1"/>
    </xf>
    <xf numFmtId="9" fontId="0" fillId="0" borderId="2" xfId="0" applyNumberFormat="1" applyBorder="1" applyAlignment="1" applyProtection="1">
      <alignment horizontal="center" vertical="center"/>
      <protection hidden="1"/>
    </xf>
    <xf numFmtId="0" fontId="0" fillId="0" borderId="2" xfId="0" applyBorder="1"/>
    <xf numFmtId="10" fontId="0" fillId="0" borderId="17" xfId="0" applyNumberFormat="1" applyBorder="1" applyAlignment="1" applyProtection="1">
      <alignment vertical="center"/>
      <protection hidden="1"/>
    </xf>
    <xf numFmtId="0" fontId="0" fillId="0" borderId="10" xfId="0" applyBorder="1" applyAlignment="1" applyProtection="1">
      <alignment vertical="center"/>
      <protection hidden="1"/>
    </xf>
    <xf numFmtId="0" fontId="5" fillId="0" borderId="0" xfId="0" applyFont="1" applyProtection="1">
      <protection hidden="1"/>
    </xf>
    <xf numFmtId="0" fontId="5" fillId="0" borderId="0" xfId="0" applyFont="1" applyAlignment="1" applyProtection="1">
      <alignment vertical="top"/>
      <protection hidden="1"/>
    </xf>
    <xf numFmtId="0" fontId="27" fillId="0" borderId="0" xfId="0" applyFont="1" applyAlignment="1" applyProtection="1">
      <alignment vertical="top"/>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left" vertical="center"/>
      <protection hidden="1"/>
    </xf>
    <xf numFmtId="0" fontId="2" fillId="0" borderId="0" xfId="0" applyFont="1" applyAlignment="1" applyProtection="1">
      <alignment horizontal="center" vertical="center"/>
      <protection hidden="1"/>
    </xf>
    <xf numFmtId="0" fontId="8" fillId="0" borderId="0" xfId="0" applyFont="1" applyAlignment="1" applyProtection="1">
      <alignment vertical="center"/>
      <protection hidden="1"/>
    </xf>
    <xf numFmtId="0" fontId="10" fillId="0" borderId="1" xfId="2" applyFont="1" applyFill="1" applyAlignment="1" applyProtection="1">
      <alignment horizontal="center" vertical="center"/>
      <protection hidden="1"/>
    </xf>
    <xf numFmtId="0" fontId="0" fillId="0" borderId="2" xfId="0" applyBorder="1" applyAlignment="1" applyProtection="1">
      <alignment horizontal="left" vertical="center"/>
      <protection hidden="1"/>
    </xf>
    <xf numFmtId="0" fontId="0" fillId="0" borderId="2" xfId="0" applyBorder="1" applyAlignment="1" applyProtection="1">
      <alignment horizontal="right" vertical="center"/>
      <protection hidden="1"/>
    </xf>
    <xf numFmtId="0" fontId="0" fillId="0" borderId="0" xfId="0" applyAlignment="1" applyProtection="1">
      <alignment horizontal="right" vertical="center"/>
      <protection hidden="1"/>
    </xf>
    <xf numFmtId="0" fontId="2" fillId="0" borderId="8" xfId="0" applyFont="1" applyBorder="1" applyAlignment="1" applyProtection="1">
      <alignment horizontal="right" vertical="center"/>
      <protection hidden="1"/>
    </xf>
    <xf numFmtId="0" fontId="0" fillId="0" borderId="8" xfId="0" applyBorder="1" applyAlignment="1" applyProtection="1">
      <alignment horizontal="right" vertical="center"/>
      <protection hidden="1"/>
    </xf>
    <xf numFmtId="0" fontId="8" fillId="0" borderId="0" xfId="0" applyFont="1" applyProtection="1">
      <protection hidden="1"/>
    </xf>
    <xf numFmtId="2" fontId="2" fillId="0" borderId="2" xfId="0" applyNumberFormat="1" applyFont="1" applyBorder="1" applyAlignment="1" applyProtection="1">
      <alignment horizontal="center" vertical="center"/>
      <protection hidden="1"/>
    </xf>
    <xf numFmtId="0" fontId="2" fillId="5" borderId="10" xfId="0" applyFont="1" applyFill="1" applyBorder="1" applyAlignment="1" applyProtection="1">
      <alignment horizontal="center" vertical="center"/>
      <protection hidden="1"/>
    </xf>
    <xf numFmtId="0" fontId="2" fillId="0" borderId="10" xfId="0" applyFont="1" applyBorder="1" applyAlignment="1" applyProtection="1">
      <alignment horizontal="center" vertical="center"/>
      <protection hidden="1"/>
    </xf>
    <xf numFmtId="0" fontId="12" fillId="0" borderId="0" xfId="0" applyFont="1" applyAlignment="1" applyProtection="1">
      <alignment horizontal="left" vertical="center"/>
      <protection hidden="1"/>
    </xf>
    <xf numFmtId="0" fontId="2" fillId="5" borderId="0" xfId="0" applyFont="1" applyFill="1" applyAlignment="1" applyProtection="1">
      <alignment horizontal="center" vertical="center"/>
      <protection hidden="1"/>
    </xf>
    <xf numFmtId="0" fontId="13" fillId="0" borderId="0" xfId="0" applyFont="1" applyAlignment="1" applyProtection="1">
      <alignment horizontal="center" vertical="center"/>
      <protection hidden="1"/>
    </xf>
    <xf numFmtId="0" fontId="3" fillId="0" borderId="0" xfId="0" applyFont="1" applyAlignment="1" applyProtection="1">
      <alignment horizontal="center"/>
      <protection hidden="1"/>
    </xf>
    <xf numFmtId="0" fontId="2" fillId="3" borderId="0" xfId="0" applyFont="1" applyFill="1" applyProtection="1">
      <protection hidden="1"/>
    </xf>
    <xf numFmtId="0" fontId="0" fillId="0" borderId="3" xfId="0" applyBorder="1" applyAlignment="1" applyProtection="1">
      <alignment horizontal="center"/>
      <protection hidden="1"/>
    </xf>
    <xf numFmtId="0" fontId="0" fillId="0" borderId="0" xfId="0" applyAlignment="1" applyProtection="1">
      <alignment horizontal="right"/>
      <protection hidden="1"/>
    </xf>
    <xf numFmtId="0" fontId="13" fillId="0" borderId="0" xfId="0" applyFont="1" applyAlignment="1" applyProtection="1">
      <alignment horizontal="right" vertical="center"/>
      <protection hidden="1"/>
    </xf>
    <xf numFmtId="166" fontId="2" fillId="0" borderId="0" xfId="0" applyNumberFormat="1" applyFont="1" applyAlignment="1" applyProtection="1">
      <alignment horizontal="center" vertical="center"/>
      <protection locked="0" hidden="1"/>
    </xf>
    <xf numFmtId="0" fontId="16" fillId="0" borderId="10" xfId="0" applyFont="1" applyBorder="1" applyAlignment="1" applyProtection="1">
      <alignment horizontal="center" vertical="center"/>
      <protection hidden="1"/>
    </xf>
    <xf numFmtId="0" fontId="8" fillId="0" borderId="0" xfId="0" applyFont="1" applyAlignment="1" applyProtection="1">
      <alignment horizontal="left" vertical="center" wrapText="1"/>
      <protection hidden="1"/>
    </xf>
    <xf numFmtId="0" fontId="2"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0" fontId="0" fillId="3" borderId="2" xfId="0" applyFill="1" applyBorder="1" applyAlignment="1" applyProtection="1">
      <alignment horizontal="center" vertical="center"/>
      <protection locked="0" hidden="1"/>
    </xf>
    <xf numFmtId="0" fontId="18" fillId="0" borderId="0" xfId="0" applyFont="1" applyAlignment="1" applyProtection="1">
      <alignment horizontal="left" vertical="center" wrapText="1"/>
      <protection hidden="1"/>
    </xf>
    <xf numFmtId="0" fontId="18" fillId="0" borderId="2" xfId="0" applyFont="1" applyBorder="1" applyAlignment="1" applyProtection="1">
      <alignment horizontal="left" vertical="center" wrapText="1"/>
      <protection hidden="1"/>
    </xf>
    <xf numFmtId="2" fontId="0" fillId="3" borderId="2" xfId="0" applyNumberFormat="1" applyFill="1" applyBorder="1" applyAlignment="1" applyProtection="1">
      <alignment horizontal="center" vertical="center"/>
      <protection locked="0" hidden="1"/>
    </xf>
    <xf numFmtId="0" fontId="18" fillId="3" borderId="2" xfId="0" applyFont="1" applyFill="1" applyBorder="1" applyAlignment="1" applyProtection="1">
      <alignment horizontal="left" vertical="center" wrapText="1"/>
      <protection locked="0" hidden="1"/>
    </xf>
    <xf numFmtId="0" fontId="18" fillId="0" borderId="2" xfId="0" applyFont="1" applyBorder="1" applyAlignment="1" applyProtection="1">
      <alignment horizontal="center" vertical="center"/>
      <protection hidden="1"/>
    </xf>
    <xf numFmtId="0" fontId="18" fillId="0" borderId="2" xfId="0" applyFont="1" applyBorder="1" applyAlignment="1" applyProtection="1">
      <alignment horizontal="left" vertical="center"/>
      <protection hidden="1"/>
    </xf>
    <xf numFmtId="0" fontId="18" fillId="0" borderId="2" xfId="0" applyFont="1" applyBorder="1" applyAlignment="1" applyProtection="1">
      <alignment horizontal="center" vertical="center" wrapText="1"/>
      <protection hidden="1"/>
    </xf>
    <xf numFmtId="0" fontId="0" fillId="0" borderId="2" xfId="0" applyBorder="1" applyAlignment="1" applyProtection="1">
      <alignment horizontal="left" vertical="center" wrapText="1"/>
      <protection hidden="1"/>
    </xf>
    <xf numFmtId="0" fontId="21" fillId="0" borderId="2" xfId="0" applyFont="1" applyBorder="1" applyAlignment="1" applyProtection="1">
      <alignment horizontal="left" vertical="center" wrapText="1"/>
      <protection hidden="1"/>
    </xf>
    <xf numFmtId="0" fontId="20" fillId="0" borderId="0" xfId="0" applyFont="1" applyAlignment="1" applyProtection="1">
      <alignment horizontal="right" vertical="center"/>
      <protection hidden="1"/>
    </xf>
    <xf numFmtId="0" fontId="0" fillId="0" borderId="0" xfId="0" applyAlignment="1" applyProtection="1">
      <alignment horizontal="left" vertical="center" wrapText="1"/>
      <protection hidden="1"/>
    </xf>
    <xf numFmtId="166" fontId="2" fillId="0" borderId="0" xfId="0" applyNumberFormat="1" applyFont="1" applyAlignment="1" applyProtection="1">
      <alignment vertical="center"/>
      <protection locked="0" hidden="1"/>
    </xf>
    <xf numFmtId="166" fontId="2" fillId="0" borderId="0" xfId="0" applyNumberFormat="1" applyFont="1" applyAlignment="1" applyProtection="1">
      <alignment vertical="center"/>
      <protection hidden="1"/>
    </xf>
    <xf numFmtId="0" fontId="2" fillId="0" borderId="2" xfId="0" applyFont="1" applyBorder="1" applyAlignment="1" applyProtection="1">
      <alignment horizontal="center" vertical="center" wrapText="1"/>
      <protection hidden="1"/>
    </xf>
    <xf numFmtId="0" fontId="22" fillId="0" borderId="0" xfId="0" applyFont="1" applyAlignment="1" applyProtection="1">
      <alignment horizontal="left" vertical="center" wrapText="1"/>
      <protection hidden="1"/>
    </xf>
    <xf numFmtId="0" fontId="2" fillId="6" borderId="0" xfId="0" applyFont="1" applyFill="1" applyAlignment="1" applyProtection="1">
      <alignment horizontal="left"/>
      <protection hidden="1"/>
    </xf>
    <xf numFmtId="0" fontId="0" fillId="0" borderId="0" xfId="0" applyAlignment="1" applyProtection="1">
      <alignment horizontal="center"/>
      <protection hidden="1"/>
    </xf>
    <xf numFmtId="0" fontId="2" fillId="0" borderId="3" xfId="0" applyFont="1" applyBorder="1" applyAlignment="1" applyProtection="1">
      <alignment horizontal="center" vertical="center" wrapText="1"/>
      <protection hidden="1"/>
    </xf>
    <xf numFmtId="0" fontId="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0" fillId="6" borderId="0" xfId="0" applyFill="1" applyAlignment="1" applyProtection="1">
      <alignment vertical="center"/>
      <protection hidden="1"/>
    </xf>
    <xf numFmtId="0" fontId="23" fillId="0" borderId="0" xfId="0" applyFont="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5" fillId="6" borderId="0" xfId="0" applyFont="1" applyFill="1" applyProtection="1">
      <protection hidden="1"/>
    </xf>
    <xf numFmtId="0" fontId="5" fillId="0" borderId="0" xfId="0" applyFont="1" applyAlignment="1" applyProtection="1">
      <alignment vertical="top"/>
      <protection hidden="1"/>
    </xf>
    <xf numFmtId="0" fontId="5" fillId="0" borderId="0" xfId="0" applyFont="1" applyAlignment="1" applyProtection="1">
      <alignment vertical="top" wrapText="1"/>
      <protection hidden="1"/>
    </xf>
    <xf numFmtId="0" fontId="24" fillId="0" borderId="0" xfId="0" applyFont="1" applyAlignment="1" applyProtection="1">
      <alignment horizontal="left" vertical="top" indent="5"/>
      <protection hidden="1"/>
    </xf>
    <xf numFmtId="0" fontId="5" fillId="0" borderId="0" xfId="0" applyFont="1" applyAlignment="1" applyProtection="1">
      <alignment horizontal="left" vertical="top" indent="7"/>
      <protection hidden="1"/>
    </xf>
    <xf numFmtId="0" fontId="13" fillId="0" borderId="0" xfId="0" applyFont="1" applyAlignment="1" applyProtection="1">
      <alignment horizontal="left" vertical="top" indent="7"/>
      <protection hidden="1"/>
    </xf>
    <xf numFmtId="0" fontId="5" fillId="0" borderId="0" xfId="0" applyFont="1" applyAlignment="1" applyProtection="1">
      <alignment horizontal="left" vertical="top" wrapText="1" indent="7"/>
      <protection hidden="1"/>
    </xf>
    <xf numFmtId="0" fontId="5" fillId="0" borderId="0" xfId="0" applyFont="1" applyAlignment="1" applyProtection="1">
      <alignment horizontal="left" vertical="top" indent="5"/>
      <protection hidden="1"/>
    </xf>
    <xf numFmtId="0" fontId="27" fillId="0" borderId="0" xfId="0" applyFont="1" applyAlignment="1" applyProtection="1">
      <alignment vertical="top"/>
      <protection hidden="1"/>
    </xf>
    <xf numFmtId="0" fontId="5" fillId="0" borderId="0" xfId="0" applyFont="1" applyAlignment="1" applyProtection="1">
      <alignment horizontal="left" vertical="center"/>
      <protection hidden="1"/>
    </xf>
    <xf numFmtId="49" fontId="0" fillId="3" borderId="20" xfId="0" applyNumberFormat="1" applyFill="1" applyBorder="1" applyAlignment="1" applyProtection="1">
      <alignment horizontal="center" vertical="center"/>
      <protection locked="0"/>
    </xf>
    <xf numFmtId="49" fontId="0" fillId="3" borderId="21" xfId="0" applyNumberFormat="1" applyFill="1" applyBorder="1" applyAlignment="1" applyProtection="1">
      <alignment horizontal="center" vertical="center"/>
      <protection locked="0"/>
    </xf>
    <xf numFmtId="49" fontId="0" fillId="3" borderId="22" xfId="0" applyNumberFormat="1" applyFill="1" applyBorder="1" applyAlignment="1" applyProtection="1">
      <alignment horizontal="center" vertical="center"/>
      <protection locked="0"/>
    </xf>
    <xf numFmtId="0" fontId="2" fillId="0" borderId="10" xfId="0" applyFont="1" applyBorder="1" applyAlignment="1" applyProtection="1">
      <alignment horizontal="center"/>
      <protection hidden="1"/>
    </xf>
    <xf numFmtId="0" fontId="0" fillId="0" borderId="20" xfId="0" applyBorder="1" applyAlignment="1" applyProtection="1">
      <alignment horizontal="center"/>
      <protection hidden="1"/>
    </xf>
    <xf numFmtId="0" fontId="0" fillId="0" borderId="22" xfId="0" applyBorder="1" applyAlignment="1" applyProtection="1">
      <alignment horizontal="center"/>
      <protection hidden="1"/>
    </xf>
    <xf numFmtId="0" fontId="0" fillId="3" borderId="4" xfId="0" applyFill="1" applyBorder="1" applyAlignment="1" applyProtection="1">
      <alignment horizontal="center" vertical="center"/>
      <protection locked="0" hidden="1"/>
    </xf>
    <xf numFmtId="9" fontId="0" fillId="3" borderId="2" xfId="0" applyNumberFormat="1" applyFill="1" applyBorder="1" applyAlignment="1" applyProtection="1">
      <alignment horizontal="center" vertical="center"/>
      <protection locked="0" hidden="1"/>
    </xf>
    <xf numFmtId="2" fontId="2" fillId="0" borderId="20" xfId="0" applyNumberFormat="1" applyFont="1" applyBorder="1" applyAlignment="1" applyProtection="1">
      <alignment horizontal="center" vertical="center"/>
      <protection hidden="1"/>
    </xf>
    <xf numFmtId="2" fontId="2" fillId="0" borderId="22" xfId="0" applyNumberFormat="1" applyFont="1" applyBorder="1" applyAlignment="1" applyProtection="1">
      <alignment horizontal="center" vertical="center"/>
      <protection hidden="1"/>
    </xf>
    <xf numFmtId="0" fontId="0" fillId="3" borderId="20" xfId="0" applyFill="1" applyBorder="1" applyAlignment="1" applyProtection="1">
      <alignment horizontal="center" vertical="center"/>
      <protection locked="0" hidden="1"/>
    </xf>
    <xf numFmtId="0" fontId="0" fillId="3" borderId="22" xfId="0" applyFill="1" applyBorder="1" applyAlignment="1" applyProtection="1">
      <alignment horizontal="center" vertical="center"/>
      <protection locked="0" hidden="1"/>
    </xf>
    <xf numFmtId="2" fontId="0" fillId="0" borderId="2" xfId="0" applyNumberFormat="1" applyBorder="1" applyAlignment="1" applyProtection="1">
      <alignment horizontal="center"/>
      <protection hidden="1"/>
    </xf>
    <xf numFmtId="9" fontId="0" fillId="0" borderId="2" xfId="0" applyNumberFormat="1" applyBorder="1" applyAlignment="1" applyProtection="1">
      <alignment horizontal="center"/>
      <protection hidden="1"/>
    </xf>
    <xf numFmtId="4" fontId="0" fillId="0" borderId="10" xfId="0" applyNumberFormat="1" applyBorder="1" applyAlignment="1" applyProtection="1">
      <alignment horizontal="center"/>
      <protection hidden="1"/>
    </xf>
    <xf numFmtId="4" fontId="0" fillId="0" borderId="0" xfId="0" applyNumberFormat="1" applyBorder="1" applyAlignment="1" applyProtection="1">
      <alignment horizontal="center"/>
      <protection hidden="1"/>
    </xf>
    <xf numFmtId="0" fontId="2" fillId="0" borderId="0" xfId="0" applyFont="1" applyBorder="1" applyAlignment="1" applyProtection="1">
      <alignment horizontal="left" vertical="center"/>
      <protection hidden="1"/>
    </xf>
    <xf numFmtId="0" fontId="0" fillId="0" borderId="12" xfId="0" applyBorder="1" applyAlignment="1" applyProtection="1">
      <alignment vertical="center"/>
      <protection hidden="1"/>
    </xf>
    <xf numFmtId="0" fontId="0" fillId="3" borderId="24" xfId="0" applyFill="1" applyBorder="1" applyAlignment="1" applyProtection="1">
      <alignment horizontal="center" vertical="center"/>
      <protection locked="0" hidden="1"/>
    </xf>
    <xf numFmtId="164" fontId="0" fillId="0" borderId="2" xfId="0" applyNumberForma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0" fillId="0" borderId="23" xfId="0" applyBorder="1" applyAlignment="1" applyProtection="1">
      <alignment vertical="center"/>
      <protection hidden="1"/>
    </xf>
    <xf numFmtId="9" fontId="0" fillId="3" borderId="2" xfId="0" applyNumberFormat="1" applyFill="1" applyBorder="1" applyAlignment="1" applyProtection="1">
      <alignment horizontal="center"/>
      <protection locked="0" hidden="1"/>
    </xf>
    <xf numFmtId="164" fontId="0" fillId="0" borderId="8" xfId="0" applyNumberFormat="1" applyBorder="1" applyAlignment="1" applyProtection="1">
      <alignment horizontal="center"/>
      <protection hidden="1"/>
    </xf>
    <xf numFmtId="164" fontId="0" fillId="0" borderId="10" xfId="0" applyNumberFormat="1" applyBorder="1" applyAlignment="1" applyProtection="1">
      <alignment horizontal="center" vertical="center"/>
      <protection hidden="1"/>
    </xf>
    <xf numFmtId="164" fontId="0" fillId="0" borderId="11" xfId="0" applyNumberFormat="1" applyBorder="1" applyAlignment="1" applyProtection="1">
      <alignment horizontal="center"/>
      <protection hidden="1"/>
    </xf>
    <xf numFmtId="0" fontId="0" fillId="0" borderId="20"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2" fillId="0" borderId="2" xfId="0" applyFont="1" applyBorder="1" applyAlignment="1" applyProtection="1">
      <alignment horizontal="left" vertical="center"/>
      <protection hidden="1"/>
    </xf>
    <xf numFmtId="0" fontId="2" fillId="0" borderId="2"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0" fillId="0" borderId="2" xfId="0" applyBorder="1" applyAlignment="1" applyProtection="1">
      <alignment horizontal="center"/>
      <protection hidden="1"/>
    </xf>
    <xf numFmtId="0" fontId="14" fillId="0" borderId="2" xfId="0" applyFont="1" applyBorder="1" applyAlignment="1" applyProtection="1">
      <alignment horizontal="center"/>
      <protection hidden="1"/>
    </xf>
    <xf numFmtId="0" fontId="0" fillId="7" borderId="2" xfId="0" applyFill="1" applyBorder="1" applyAlignment="1" applyProtection="1">
      <alignment horizontal="center"/>
      <protection hidden="1"/>
    </xf>
    <xf numFmtId="0" fontId="0" fillId="6" borderId="2" xfId="0" applyFill="1" applyBorder="1" applyAlignment="1" applyProtection="1">
      <alignment horizontal="center"/>
      <protection locked="0" hidden="1"/>
    </xf>
    <xf numFmtId="0" fontId="0" fillId="3" borderId="2" xfId="0" applyFill="1" applyBorder="1" applyAlignment="1" applyProtection="1">
      <alignment horizontal="center"/>
      <protection hidden="1"/>
    </xf>
    <xf numFmtId="0" fontId="0" fillId="0" borderId="25" xfId="0" applyBorder="1" applyAlignment="1" applyProtection="1">
      <alignment horizontal="right" vertical="center"/>
      <protection hidden="1"/>
    </xf>
    <xf numFmtId="0" fontId="0" fillId="0" borderId="26" xfId="0" applyBorder="1" applyAlignment="1" applyProtection="1">
      <alignment horizontal="right" vertical="center"/>
      <protection hidden="1"/>
    </xf>
    <xf numFmtId="49" fontId="0" fillId="0" borderId="0" xfId="0" applyNumberFormat="1" applyFill="1" applyBorder="1" applyAlignment="1" applyProtection="1">
      <alignment horizontal="center" vertical="center"/>
      <protection locked="0"/>
    </xf>
  </cellXfs>
  <cellStyles count="3">
    <cellStyle name="Normal" xfId="0" builtinId="0"/>
    <cellStyle name="Note" xfId="2" xr:uid="{00000000-0005-0000-0000-000007000000}"/>
    <cellStyle name="Result2" xfId="1" xr:uid="{00000000-0005-0000-0000-000006000000}"/>
  </cellStyles>
  <dxfs count="0"/>
  <tableStyles count="0" defaultTableStyle="TableStyleMedium2" defaultPivotStyle="PivotStyleLight16"/>
  <colors>
    <indexedColors>
      <rgbColor rgb="FF000000"/>
      <rgbColor rgb="FFEEEEE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6E6E6"/>
      <rgbColor rgb="FF660066"/>
      <rgbColor rgb="FFFF8080"/>
      <rgbColor rgb="FF0066CC"/>
      <rgbColor rgb="FFDDDDDD"/>
      <rgbColor rgb="FF000080"/>
      <rgbColor rgb="FFFF00FF"/>
      <rgbColor rgb="FFFFFF00"/>
      <rgbColor rgb="FF00FFFF"/>
      <rgbColor rgb="FF800080"/>
      <rgbColor rgb="FF800000"/>
      <rgbColor rgb="FF008080"/>
      <rgbColor rgb="FF2300DC"/>
      <rgbColor rgb="FF00CCFF"/>
      <rgbColor rgb="FFCCFFFF"/>
      <rgbColor rgb="FFFFF5CE"/>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4C4C4C"/>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2</xdr:col>
      <xdr:colOff>0</xdr:colOff>
      <xdr:row>1</xdr:row>
      <xdr:rowOff>360</xdr:rowOff>
    </xdr:from>
    <xdr:to>
      <xdr:col>5</xdr:col>
      <xdr:colOff>121320</xdr:colOff>
      <xdr:row>4</xdr:row>
      <xdr:rowOff>63000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31880" y="163080"/>
          <a:ext cx="2569320" cy="5500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40320</xdr:colOff>
      <xdr:row>2</xdr:row>
      <xdr:rowOff>113760</xdr:rowOff>
    </xdr:from>
    <xdr:to>
      <xdr:col>1</xdr:col>
      <xdr:colOff>106920</xdr:colOff>
      <xdr:row>4</xdr:row>
      <xdr:rowOff>85680</xdr:rowOff>
    </xdr:to>
    <xdr:pic>
      <xdr:nvPicPr>
        <xdr:cNvPr id="2" name="Graphics 2">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tretch/>
      </xdr:blipFill>
      <xdr:spPr>
        <a:xfrm>
          <a:off x="40320" y="466920"/>
          <a:ext cx="882720" cy="297000"/>
        </a:xfrm>
        <a:prstGeom prst="rect">
          <a:avLst/>
        </a:prstGeom>
        <a:ln w="0">
          <a:noFill/>
        </a:ln>
      </xdr:spPr>
    </xdr:pic>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creativecommons.org/licenses/by-nc-nd/2.5/za/"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025"/>
  <sheetViews>
    <sheetView tabSelected="1" zoomScaleNormal="100" workbookViewId="0">
      <selection activeCell="I10" sqref="I10"/>
    </sheetView>
  </sheetViews>
  <sheetFormatPr defaultColWidth="11.5703125" defaultRowHeight="12.75" x14ac:dyDescent="0.2"/>
  <sheetData>
    <row r="1" spans="1:64" x14ac:dyDescent="0.2">
      <c r="A1" s="14"/>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row>
    <row r="2" spans="1:64" x14ac:dyDescent="0.2">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row>
    <row r="3" spans="1:64" x14ac:dyDescent="0.2">
      <c r="A3" s="14"/>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row>
    <row r="4" spans="1:64"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row>
    <row r="5" spans="1:64" x14ac:dyDescent="0.2">
      <c r="A5" s="14"/>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row>
    <row r="6" spans="1:64" x14ac:dyDescent="0.2">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row>
    <row r="7" spans="1:64" ht="15.75" x14ac:dyDescent="0.2">
      <c r="A7" s="13" t="s">
        <v>0</v>
      </c>
      <c r="B7" s="13"/>
      <c r="C7" s="13"/>
      <c r="D7" s="13"/>
      <c r="E7" s="13"/>
      <c r="F7" s="13"/>
      <c r="G7" s="13"/>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row>
    <row r="8" spans="1:64" x14ac:dyDescent="0.2">
      <c r="A8" s="14"/>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row>
    <row r="9" spans="1:64" x14ac:dyDescent="0.2">
      <c r="A9" s="14"/>
      <c r="B9" s="15"/>
      <c r="C9" s="15"/>
      <c r="D9" s="15"/>
      <c r="E9" s="15"/>
      <c r="F9" s="12" t="s">
        <v>676</v>
      </c>
      <c r="G9" s="12"/>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row>
    <row r="10" spans="1:64" x14ac:dyDescent="0.2">
      <c r="A10" s="14"/>
      <c r="B10" s="15"/>
      <c r="C10" s="15"/>
      <c r="D10" s="15"/>
      <c r="E10" s="15"/>
      <c r="F10" s="16"/>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row>
    <row r="11" spans="1:64" x14ac:dyDescent="0.2">
      <c r="A11" s="11" t="s">
        <v>1</v>
      </c>
      <c r="B11" s="11"/>
      <c r="C11" s="11"/>
      <c r="D11" s="11"/>
      <c r="E11" s="11"/>
      <c r="F11" s="11"/>
      <c r="G11" s="11"/>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row>
    <row r="12" spans="1:64" x14ac:dyDescent="0.2">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row>
    <row r="13" spans="1:64" x14ac:dyDescent="0.2">
      <c r="E13" t="s">
        <v>2</v>
      </c>
      <c r="F13" s="10">
        <v>45483</v>
      </c>
      <c r="G13" s="10"/>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row>
    <row r="14" spans="1:64" x14ac:dyDescent="0.2">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row>
    <row r="15" spans="1:64" x14ac:dyDescent="0.2">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row>
    <row r="16" spans="1:64" x14ac:dyDescent="0.2">
      <c r="C16" s="9" t="s">
        <v>3</v>
      </c>
      <c r="D16" s="9"/>
      <c r="E16" s="9"/>
      <c r="F16" s="9"/>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row>
    <row r="17" spans="1:64" x14ac:dyDescent="0.2">
      <c r="B17" s="17" t="s">
        <v>4</v>
      </c>
      <c r="C17" s="245"/>
      <c r="D17" s="246"/>
      <c r="E17" s="246"/>
      <c r="F17" s="247"/>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row>
    <row r="18" spans="1:64" x14ac:dyDescent="0.2">
      <c r="C18" s="9" t="s">
        <v>5</v>
      </c>
      <c r="D18" s="9"/>
      <c r="E18" s="9"/>
      <c r="F18" s="9"/>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row>
    <row r="19" spans="1:64" x14ac:dyDescent="0.2">
      <c r="B19" s="17" t="s">
        <v>6</v>
      </c>
      <c r="C19" s="245"/>
      <c r="D19" s="246"/>
      <c r="E19" s="246"/>
      <c r="F19" s="247"/>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64" x14ac:dyDescent="0.2">
      <c r="B20" s="17"/>
      <c r="C20" s="284"/>
      <c r="D20" s="284"/>
      <c r="E20" s="284"/>
      <c r="F20" s="284"/>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row>
    <row r="21" spans="1:64" x14ac:dyDescent="0.2">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row>
    <row r="22" spans="1:64" ht="46.35" customHeight="1" x14ac:dyDescent="0.2">
      <c r="A22" s="8" t="s">
        <v>7</v>
      </c>
      <c r="B22" s="8"/>
      <c r="C22" s="8"/>
      <c r="D22" s="8"/>
      <c r="E22" s="8"/>
      <c r="F22" s="8"/>
      <c r="G22" s="8"/>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row>
    <row r="23" spans="1:64"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row>
    <row r="24" spans="1:64" x14ac:dyDescent="0.2">
      <c r="A24" s="18"/>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row>
    <row r="25" spans="1:64" ht="12.75" customHeight="1" x14ac:dyDescent="0.2">
      <c r="A25" s="7" t="s">
        <v>8</v>
      </c>
      <c r="B25" s="7"/>
      <c r="C25" s="7"/>
      <c r="D25" s="7"/>
      <c r="E25" s="7"/>
      <c r="F25" s="7"/>
      <c r="G25" s="7"/>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row>
    <row r="26" spans="1:64"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row>
    <row r="27" spans="1:64"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64"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row>
    <row r="29" spans="1:64"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row>
    <row r="30" spans="1:64"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row>
    <row r="31" spans="1:64"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row>
    <row r="32" spans="1:64"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row>
    <row r="33" spans="1:64"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row>
    <row r="34" spans="1:64"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row>
    <row r="35" spans="1:64"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row>
    <row r="36" spans="1:64"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row>
    <row r="37" spans="1:64"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row>
    <row r="38" spans="1:64"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row>
    <row r="39" spans="1:64"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row>
    <row r="40" spans="1:64" x14ac:dyDescent="0.2">
      <c r="A40" s="19"/>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row>
    <row r="41" spans="1:64" x14ac:dyDescent="0.2">
      <c r="A41" s="20"/>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row>
    <row r="42" spans="1:64" x14ac:dyDescent="0.2">
      <c r="A42" s="20"/>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row>
    <row r="43" spans="1:64"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row>
    <row r="44" spans="1:64"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row>
    <row r="45" spans="1:64" x14ac:dyDescent="0.2">
      <c r="A45" s="19"/>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row>
    <row r="46" spans="1:64" x14ac:dyDescent="0.2">
      <c r="A46" s="20"/>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row>
    <row r="47" spans="1:64" x14ac:dyDescent="0.2">
      <c r="A47" s="19"/>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row>
    <row r="48" spans="1:64" x14ac:dyDescent="0.2">
      <c r="A48" s="20"/>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row>
    <row r="49" spans="1:64" x14ac:dyDescent="0.2">
      <c r="A49" s="19"/>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row>
    <row r="50" spans="1:64" x14ac:dyDescent="0.2">
      <c r="A50" s="20"/>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row>
    <row r="51" spans="1:64"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row>
    <row r="52" spans="1:64" x14ac:dyDescent="0.2">
      <c r="A52" s="21"/>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row>
    <row r="53" spans="1:64" x14ac:dyDescent="0.2">
      <c r="A53" s="20"/>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row>
    <row r="54" spans="1:64" x14ac:dyDescent="0.2">
      <c r="A54" s="2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row>
    <row r="55" spans="1:64" x14ac:dyDescent="0.2">
      <c r="A55" s="21"/>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row>
    <row r="56" spans="1:64"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row>
    <row r="57" spans="1:64"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row>
    <row r="58" spans="1:64"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row>
    <row r="59" spans="1:64"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row>
    <row r="60" spans="1:64"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row>
    <row r="61" spans="1:64"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row>
    <row r="62" spans="1:64" x14ac:dyDescent="0.2">
      <c r="A62" s="2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row>
    <row r="63" spans="1:64" x14ac:dyDescent="0.2">
      <c r="A63" s="22"/>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row>
    <row r="64" spans="1:64"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row>
    <row r="65" spans="1:64"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row>
    <row r="66" spans="1:64"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row>
    <row r="67" spans="1:64"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row>
    <row r="68" spans="1:64"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row>
    <row r="69" spans="1:64" x14ac:dyDescent="0.2">
      <c r="A69" s="21"/>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row>
    <row r="70" spans="1:64" x14ac:dyDescent="0.2">
      <c r="A70" s="21"/>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row>
    <row r="71" spans="1:64"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row>
    <row r="72" spans="1:64"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3" spans="1:64"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4" spans="1:64"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5" spans="1:64"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6" spans="1:64"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7" spans="1:64"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8" spans="1:64"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79" spans="1:64"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0" spans="1:64"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64"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2" spans="1:64"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64"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64"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5" spans="1:64"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row>
    <row r="86" spans="1:64"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row>
    <row r="87" spans="1:64"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row>
    <row r="88" spans="1:64"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row>
    <row r="89" spans="1:64"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row>
    <row r="90" spans="1:64"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row>
    <row r="91" spans="1:64"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row>
    <row r="92" spans="1:64"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row>
    <row r="93" spans="1:64"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row>
    <row r="94" spans="1:64"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row>
    <row r="95" spans="1:64"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row>
    <row r="96" spans="1:64"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row>
    <row r="97" spans="1:64"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row>
    <row r="98" spans="1:64"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row>
    <row r="99" spans="1:64"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row>
    <row r="100" spans="1:64"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row>
    <row r="101" spans="1:64"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row>
    <row r="102" spans="1:64"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row>
    <row r="103" spans="1:64"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row>
    <row r="104" spans="1:64"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64"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64"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64"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row>
    <row r="108" spans="1:64"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row>
    <row r="109" spans="1:64"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row>
    <row r="110" spans="1:64"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row>
    <row r="111" spans="1:64"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row>
    <row r="112" spans="1:64"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row>
    <row r="113" spans="1:64"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row>
    <row r="114" spans="1:64"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row>
    <row r="115" spans="1:64"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row>
    <row r="116" spans="1:64"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row>
    <row r="117" spans="1:64"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64"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row>
    <row r="119" spans="1:64"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row>
    <row r="120" spans="1:64"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row>
    <row r="121" spans="1:64"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row>
    <row r="122" spans="1:64"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row>
    <row r="123" spans="1:64"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row>
    <row r="124" spans="1:64"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row>
    <row r="125" spans="1:64"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row>
    <row r="126" spans="1:64"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row>
    <row r="127" spans="1:64"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row>
    <row r="128" spans="1:64"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row>
    <row r="129" spans="1:64"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row>
    <row r="130" spans="1:64"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row>
    <row r="131" spans="1:64"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row>
    <row r="132" spans="1:64"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row>
    <row r="133" spans="1:64"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row>
    <row r="134" spans="1:64"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row>
    <row r="135" spans="1:64"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row>
    <row r="136" spans="1:64"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row>
    <row r="137" spans="1:64"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row>
    <row r="138" spans="1:64"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row>
    <row r="139" spans="1:64"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row>
    <row r="140" spans="1:64"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row>
    <row r="141" spans="1:64"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row>
    <row r="142" spans="1:64"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row>
    <row r="143" spans="1:64"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row>
    <row r="144" spans="1:64"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row>
    <row r="145" spans="1:64"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row>
    <row r="146" spans="1:64"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row>
    <row r="147" spans="1:64"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row>
    <row r="148" spans="1:64"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row>
    <row r="149" spans="1:64"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row>
    <row r="150" spans="1:64"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row>
    <row r="151" spans="1:64"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row>
    <row r="152" spans="1:64"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row>
    <row r="153" spans="1:64"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row>
    <row r="154" spans="1:64"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row>
    <row r="155" spans="1:64"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row>
    <row r="156" spans="1:64"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row>
    <row r="157" spans="1:64"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row>
    <row r="158" spans="1:64"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row>
    <row r="159" spans="1:64"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row>
    <row r="160" spans="1:64"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row>
    <row r="161" spans="1:64"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row>
    <row r="162" spans="1:64"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row>
    <row r="163" spans="1:64"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row>
    <row r="164" spans="1:64"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row>
    <row r="165" spans="1:64"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row>
    <row r="166" spans="1:64"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row>
    <row r="167" spans="1:64"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row>
    <row r="168" spans="1:64"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row>
    <row r="169" spans="1:64"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row>
    <row r="170" spans="1:64"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row>
    <row r="171" spans="1:64"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row>
    <row r="172" spans="1:64"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row>
    <row r="173" spans="1:64"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row>
    <row r="174" spans="1:64"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row>
    <row r="175" spans="1:64"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row>
    <row r="176" spans="1:64"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row>
    <row r="177" spans="1:64"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row>
    <row r="178" spans="1:64"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row>
    <row r="179" spans="1:64"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row>
    <row r="180" spans="1:64"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row>
    <row r="181" spans="1:64"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row>
    <row r="182" spans="1:64"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row>
    <row r="183" spans="1:64"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row>
    <row r="184" spans="1:64"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row>
    <row r="185" spans="1:64"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row>
    <row r="186" spans="1:64"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row>
    <row r="187" spans="1:64"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row>
    <row r="188" spans="1:64"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row>
    <row r="189" spans="1:64"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row>
    <row r="190" spans="1:64"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row>
    <row r="191" spans="1:64"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row>
    <row r="192" spans="1:64"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row>
    <row r="193" spans="1:64"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row>
    <row r="194" spans="1:64"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row>
    <row r="195" spans="1:64"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row>
    <row r="196" spans="1:64"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row>
    <row r="197" spans="1:64"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row>
    <row r="198" spans="1:64"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row>
    <row r="199" spans="1:64"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row>
    <row r="200" spans="1:64"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row>
    <row r="201" spans="1:64"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row>
    <row r="202" spans="1:64"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row>
    <row r="203" spans="1:64"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row>
    <row r="204" spans="1:64"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row>
    <row r="205" spans="1:64"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row>
    <row r="206" spans="1:64"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row>
    <row r="207" spans="1:64"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row>
    <row r="208" spans="1:64"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row>
    <row r="209" spans="1:64"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row>
    <row r="210" spans="1:64"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row>
    <row r="211" spans="1:64"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row>
    <row r="212" spans="1:64"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row>
    <row r="213" spans="1:64"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row>
    <row r="214" spans="1:64"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row>
    <row r="215" spans="1:64"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row>
    <row r="216" spans="1:64"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row>
    <row r="217" spans="1:64"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row>
    <row r="218" spans="1:64"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row>
    <row r="219" spans="1:64"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row>
    <row r="220" spans="1:64"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row>
    <row r="221" spans="1:64"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row>
    <row r="222" spans="1:64"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row>
    <row r="223" spans="1:64"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row>
    <row r="224" spans="1:64"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row>
    <row r="225" spans="1:64"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row>
    <row r="226" spans="1:64"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row>
    <row r="227" spans="1:64"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row>
    <row r="228" spans="1:64"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row>
    <row r="229" spans="1:64"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row>
    <row r="230" spans="1:64"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row>
    <row r="231" spans="1:64"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row>
    <row r="232" spans="1:64"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row>
    <row r="233" spans="1:64"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row>
    <row r="234" spans="1:64"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row>
    <row r="235" spans="1:64"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row>
    <row r="236" spans="1:64"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row>
    <row r="237" spans="1:64"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row>
    <row r="238" spans="1:64"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row>
    <row r="239" spans="1:64"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row>
    <row r="240" spans="1:64"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row>
    <row r="241" spans="1:64"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row>
    <row r="242" spans="1:64"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row>
    <row r="243" spans="1:64"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row>
    <row r="244" spans="1:64"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row>
    <row r="245" spans="1:64"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row>
    <row r="246" spans="1:64"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row>
    <row r="247" spans="1:64"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row>
    <row r="248" spans="1:64"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row>
    <row r="249" spans="1:64"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row>
    <row r="250" spans="1:64"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row>
    <row r="251" spans="1:64"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row>
    <row r="252" spans="1:64"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row>
    <row r="253" spans="1:64"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row>
    <row r="254" spans="1:64"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row>
    <row r="255" spans="1:64"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row>
    <row r="256" spans="1:64"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row>
    <row r="257" spans="1:64"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row>
    <row r="258" spans="1:64"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row>
    <row r="259" spans="1:64"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row>
    <row r="260" spans="1:64"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row>
    <row r="261" spans="1:64"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row>
    <row r="262" spans="1:64"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row>
    <row r="263" spans="1:64"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row>
    <row r="264" spans="1:64"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row>
    <row r="265" spans="1:64"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row>
    <row r="266" spans="1:64"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row>
    <row r="267" spans="1:64"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row>
    <row r="268" spans="1:64"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row>
    <row r="269" spans="1:64"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row>
    <row r="270" spans="1:64"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row>
    <row r="271" spans="1:64"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row>
    <row r="272" spans="1:64"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row>
    <row r="273" spans="1:64"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row>
    <row r="274" spans="1:64"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row>
    <row r="275" spans="1:64"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row>
    <row r="276" spans="1:64"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row>
    <row r="277" spans="1:64"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row>
    <row r="278" spans="1:64"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row>
    <row r="279" spans="1:64"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row>
    <row r="280" spans="1:64"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row>
    <row r="281" spans="1:64"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row>
    <row r="282" spans="1:64"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row>
    <row r="283" spans="1:64"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row>
    <row r="284" spans="1:64"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row>
    <row r="285" spans="1:64"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row>
    <row r="286" spans="1:64"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row>
    <row r="287" spans="1:64"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row>
    <row r="288" spans="1:64"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row>
    <row r="289" spans="1:64"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row>
    <row r="290" spans="1:64"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row>
    <row r="291" spans="1:64"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row>
    <row r="292" spans="1:64"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row>
    <row r="293" spans="1:64"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row>
    <row r="294" spans="1:64"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row>
    <row r="295" spans="1:64"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row>
    <row r="296" spans="1:64"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row>
    <row r="297" spans="1:64"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row>
    <row r="298" spans="1:64"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row>
    <row r="299" spans="1:64"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row>
    <row r="300" spans="1:64"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row>
    <row r="301" spans="1:64"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row>
    <row r="302" spans="1:64"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row>
    <row r="303" spans="1:64"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row>
    <row r="304" spans="1:64"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row>
    <row r="305" spans="1:64"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row>
    <row r="306" spans="1:64"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row>
    <row r="307" spans="1:64"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row>
    <row r="308" spans="1:64"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row>
    <row r="309" spans="1:64"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row>
    <row r="310" spans="1:64"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row>
    <row r="311" spans="1:64"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row>
    <row r="312" spans="1:64"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row>
    <row r="313" spans="1:64"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row>
    <row r="314" spans="1:64"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row>
    <row r="315" spans="1:64"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row>
    <row r="316" spans="1:64"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row>
    <row r="317" spans="1:64"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row>
    <row r="318" spans="1:64"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row>
    <row r="319" spans="1:64"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row>
    <row r="320" spans="1:64"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row>
    <row r="321" spans="1:64"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row>
    <row r="322" spans="1:64"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row>
    <row r="323" spans="1:64"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row>
    <row r="324" spans="1:64"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row>
    <row r="325" spans="1:64"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row>
    <row r="326" spans="1:64"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row>
    <row r="327" spans="1:64"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row>
    <row r="328" spans="1:64"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row>
    <row r="329" spans="1:64"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row>
    <row r="330" spans="1:64"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row>
    <row r="331" spans="1:64"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row>
    <row r="332" spans="1:64"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row>
    <row r="333" spans="1:64"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row>
    <row r="334" spans="1:64"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row>
    <row r="335" spans="1:64"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row>
    <row r="336" spans="1:64"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row>
    <row r="337" spans="1:64"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row>
    <row r="338" spans="1:64"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row>
    <row r="339" spans="1:64"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row>
    <row r="340" spans="1:64"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row>
    <row r="341" spans="1:64"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row>
    <row r="342" spans="1:64"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row>
    <row r="343" spans="1:64"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row>
    <row r="344" spans="1:64"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row>
    <row r="345" spans="1:64"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row>
    <row r="346" spans="1:64"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row>
    <row r="347" spans="1:64"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row>
    <row r="348" spans="1:64"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row>
    <row r="349" spans="1:64"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row>
    <row r="350" spans="1:64"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row>
    <row r="351" spans="1:64"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row>
    <row r="352" spans="1:64"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row>
    <row r="353" spans="1:64"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row>
    <row r="354" spans="1:64"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row>
    <row r="355" spans="1:64"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row>
    <row r="356" spans="1:64"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row>
    <row r="357" spans="1:64"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row>
    <row r="358" spans="1:64"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row>
    <row r="359" spans="1:64"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row>
    <row r="360" spans="1:64"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row>
    <row r="361" spans="1:64"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row>
    <row r="362" spans="1:64"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row>
    <row r="363" spans="1:64"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row>
    <row r="364" spans="1:64"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row>
    <row r="365" spans="1:64"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row>
    <row r="366" spans="1:64"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row>
    <row r="367" spans="1:64"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row>
    <row r="368" spans="1:64"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row>
    <row r="369" spans="1:64"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row>
    <row r="370" spans="1:64"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row>
    <row r="371" spans="1:64"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row>
    <row r="372" spans="1:64"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row>
    <row r="373" spans="1:64"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row>
    <row r="374" spans="1:64"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row>
    <row r="375" spans="1:64"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row>
    <row r="376" spans="1:64"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row>
    <row r="377" spans="1:64"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row>
    <row r="378" spans="1:64"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row>
    <row r="379" spans="1:64"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row>
    <row r="380" spans="1:64"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row>
    <row r="381" spans="1:64"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row>
    <row r="382" spans="1:64"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row>
    <row r="383" spans="1:64"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row>
    <row r="384" spans="1:64"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row>
    <row r="385" spans="1:64"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row>
    <row r="386" spans="1:64"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row>
    <row r="387" spans="1:64"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row>
    <row r="388" spans="1:64"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row>
    <row r="389" spans="1:64"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row>
    <row r="390" spans="1:64"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row>
    <row r="391" spans="1:64"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row>
    <row r="392" spans="1:64"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row>
    <row r="393" spans="1:64"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row>
    <row r="394" spans="1:64"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row>
    <row r="395" spans="1:64"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row>
    <row r="396" spans="1:64"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row>
    <row r="397" spans="1:64"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row>
    <row r="398" spans="1:64"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row>
    <row r="399" spans="1:64"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row>
    <row r="400" spans="1:64"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row>
    <row r="401" spans="1:64"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row>
    <row r="402" spans="1:64"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row>
    <row r="403" spans="1:64"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row>
    <row r="404" spans="1:64"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row>
    <row r="405" spans="1:64"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row>
    <row r="406" spans="1:64"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row>
    <row r="407" spans="1:64"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row>
    <row r="408" spans="1:64"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row>
    <row r="409" spans="1:64"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row>
    <row r="410" spans="1:64"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row>
    <row r="411" spans="1:64"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row>
    <row r="412" spans="1:64"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row>
    <row r="413" spans="1:64"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row>
    <row r="414" spans="1:64"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row>
    <row r="415" spans="1:64"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row>
    <row r="416" spans="1:64"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row>
    <row r="417" spans="1:64"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row>
    <row r="418" spans="1:64"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row>
    <row r="419" spans="1:64"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row>
    <row r="420" spans="1:64"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row>
    <row r="421" spans="1:64"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row>
    <row r="422" spans="1:64"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row>
    <row r="423" spans="1:64"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row>
    <row r="424" spans="1:64"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row>
    <row r="425" spans="1:64"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row>
    <row r="426" spans="1:64"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row>
    <row r="427" spans="1:64"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row>
    <row r="428" spans="1:64"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row>
    <row r="429" spans="1:64"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row>
    <row r="430" spans="1:64"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row>
    <row r="431" spans="1:64"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row>
    <row r="432" spans="1:64"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row>
    <row r="433" spans="1:64"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row>
    <row r="434" spans="1:64"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row>
    <row r="435" spans="1:64"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row>
    <row r="436" spans="1:64"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row>
    <row r="437" spans="1:64"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row>
    <row r="438" spans="1:64"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row>
    <row r="439" spans="1:64"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row>
    <row r="440" spans="1:64"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row>
    <row r="441" spans="1:64"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row>
    <row r="442" spans="1:64"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row>
    <row r="443" spans="1:64"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row>
    <row r="444" spans="1:64"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row>
    <row r="445" spans="1:64"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row>
    <row r="446" spans="1:64"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row>
    <row r="447" spans="1:64"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row>
    <row r="448" spans="1:64"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row>
    <row r="449" spans="1:64"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row>
    <row r="450" spans="1:64"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row>
    <row r="451" spans="1:64"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row>
    <row r="452" spans="1:64"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row>
    <row r="453" spans="1:64"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row>
    <row r="454" spans="1:64"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row>
    <row r="455" spans="1:64"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row>
    <row r="456" spans="1:64"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row>
    <row r="457" spans="1:64"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row>
    <row r="458" spans="1:64"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row>
    <row r="459" spans="1:64"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row>
    <row r="460" spans="1:64"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row>
    <row r="461" spans="1:64"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row>
    <row r="462" spans="1:64"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row>
    <row r="463" spans="1:64"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row>
    <row r="464" spans="1:64"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row>
    <row r="465" spans="1:64"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row>
    <row r="466" spans="1:64"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row>
    <row r="467" spans="1:64"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row>
    <row r="468" spans="1:64"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row>
    <row r="469" spans="1:64"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row>
    <row r="470" spans="1:64"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row>
    <row r="471" spans="1:64"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row>
    <row r="472" spans="1:64"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row>
    <row r="473" spans="1:64"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row>
    <row r="474" spans="1:64"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row>
    <row r="475" spans="1:64"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row>
    <row r="476" spans="1:64"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row>
    <row r="477" spans="1:64"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row>
    <row r="478" spans="1:64"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row>
    <row r="479" spans="1:64"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row>
    <row r="480" spans="1:64"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row>
    <row r="481" spans="1:64"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row>
    <row r="482" spans="1:64"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row>
    <row r="483" spans="1:64"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row>
    <row r="484" spans="1:64"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row>
    <row r="485" spans="1:64"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row>
    <row r="486" spans="1:64"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row>
    <row r="487" spans="1:64"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row>
    <row r="488" spans="1:64"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row>
    <row r="489" spans="1:64"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row>
    <row r="490" spans="1:64"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row>
    <row r="491" spans="1:64"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row>
    <row r="492" spans="1:64"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row>
    <row r="493" spans="1:64"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row>
    <row r="494" spans="1:64"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row>
    <row r="495" spans="1:64"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row>
    <row r="496" spans="1:64"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row>
    <row r="497" spans="1:64"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row>
    <row r="498" spans="1:64"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row>
    <row r="499" spans="1:64"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row>
    <row r="500" spans="1:64"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row>
    <row r="501" spans="1:64"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row>
    <row r="502" spans="1:64"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row>
    <row r="503" spans="1:64"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row>
    <row r="504" spans="1:64"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row>
    <row r="505" spans="1:64"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row>
    <row r="506" spans="1:64"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row>
    <row r="507" spans="1:64"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row>
    <row r="508" spans="1:64"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row>
    <row r="509" spans="1:64"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row>
    <row r="510" spans="1:64"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row>
    <row r="511" spans="1:64"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row>
    <row r="512" spans="1:64"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row>
    <row r="513" spans="1:64"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row>
    <row r="514" spans="1:64"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row>
    <row r="515" spans="1:64"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row>
    <row r="516" spans="1:64"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row>
    <row r="517" spans="1:64"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row>
    <row r="518" spans="1:64"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row>
    <row r="519" spans="1:64"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row>
    <row r="520" spans="1:64"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row>
    <row r="521" spans="1:64"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row>
    <row r="522" spans="1:64"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row>
    <row r="523" spans="1:64"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row>
    <row r="524" spans="1:64"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row>
    <row r="525" spans="1:64"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row>
    <row r="526" spans="1:64"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row>
    <row r="527" spans="1:64"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row>
    <row r="528" spans="1:64"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row>
    <row r="529" spans="1:64"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row>
    <row r="530" spans="1:64"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row>
    <row r="531" spans="1:64"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row>
    <row r="532" spans="1:64"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row>
    <row r="533" spans="1:64"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row>
    <row r="534" spans="1:64"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row>
    <row r="535" spans="1:64"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row>
    <row r="536" spans="1:64"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row>
    <row r="537" spans="1:64"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row>
    <row r="538" spans="1:64"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row>
    <row r="539" spans="1:64"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row>
    <row r="540" spans="1:64"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row>
    <row r="541" spans="1:64"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row>
    <row r="542" spans="1:64"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row>
    <row r="543" spans="1:64"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row>
    <row r="544" spans="1:64"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row>
    <row r="545" spans="1:64"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row>
    <row r="546" spans="1:64"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row>
    <row r="547" spans="1:64"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row>
    <row r="548" spans="1:64"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row>
    <row r="549" spans="1:64"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row>
    <row r="550" spans="1:64"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row>
    <row r="551" spans="1:64"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row>
    <row r="552" spans="1:64"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row>
    <row r="553" spans="1:64"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row>
    <row r="554" spans="1:64"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row>
    <row r="555" spans="1:64"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row>
    <row r="556" spans="1:64"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row>
    <row r="557" spans="1:64"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row>
    <row r="558" spans="1:64"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row>
    <row r="559" spans="1:64"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row>
    <row r="560" spans="1:64"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row>
    <row r="561" spans="1:64"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row>
    <row r="562" spans="1:64"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row>
    <row r="563" spans="1:64"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row>
    <row r="564" spans="1:64"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row>
    <row r="565" spans="1:64"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row>
    <row r="566" spans="1:64"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row>
    <row r="567" spans="1:64"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row>
    <row r="568" spans="1:64"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row>
    <row r="569" spans="1:64"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row>
    <row r="570" spans="1:64"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row>
    <row r="571" spans="1:64"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row>
    <row r="572" spans="1:64"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row>
    <row r="573" spans="1:64"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row>
    <row r="574" spans="1:64"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row>
    <row r="575" spans="1:64"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row>
    <row r="576" spans="1:64"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row>
    <row r="577" spans="1:64"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row>
    <row r="578" spans="1:64"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row>
    <row r="579" spans="1:64"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row>
    <row r="580" spans="1:64"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row>
    <row r="581" spans="1:64"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row>
    <row r="582" spans="1:64"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row>
    <row r="583" spans="1:64"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row>
    <row r="584" spans="1:64"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row>
    <row r="585" spans="1:64"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row>
    <row r="586" spans="1:64"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row>
    <row r="587" spans="1:64"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row>
    <row r="588" spans="1:64"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row>
    <row r="589" spans="1:64"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row>
    <row r="590" spans="1:64"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row>
    <row r="591" spans="1:64"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row>
    <row r="592" spans="1:64"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row>
    <row r="593" spans="1:64"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row>
    <row r="594" spans="1:64"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row>
    <row r="595" spans="1:64"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row>
    <row r="596" spans="1:64"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row>
    <row r="597" spans="1:64"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row>
    <row r="598" spans="1:64"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row>
    <row r="599" spans="1:64"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row>
    <row r="600" spans="1:64"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row>
    <row r="601" spans="1:64"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row>
    <row r="602" spans="1:64"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row>
    <row r="603" spans="1:64"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row>
    <row r="604" spans="1:64"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row>
    <row r="605" spans="1:64"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row>
    <row r="606" spans="1:64"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row>
    <row r="607" spans="1:64"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row>
    <row r="608" spans="1:64"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row>
    <row r="609" spans="1:64"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row>
    <row r="610" spans="1:64"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row>
    <row r="611" spans="1:64"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row>
    <row r="612" spans="1:64"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row>
    <row r="613" spans="1:64"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row>
    <row r="614" spans="1:64"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row>
    <row r="615" spans="1:64"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row>
    <row r="616" spans="1:64"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row>
    <row r="617" spans="1:64"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row>
    <row r="618" spans="1:64"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row>
    <row r="619" spans="1:64"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row>
    <row r="620" spans="1:64"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row>
    <row r="621" spans="1:64"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row>
    <row r="622" spans="1:64"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row>
    <row r="623" spans="1:64"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row>
    <row r="624" spans="1:64"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row>
    <row r="625" spans="1:64"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row>
    <row r="626" spans="1:64"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row>
    <row r="627" spans="1:64"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row>
    <row r="628" spans="1:64"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row>
    <row r="629" spans="1:64"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row>
    <row r="630" spans="1:64"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row>
    <row r="631" spans="1:64"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row>
    <row r="632" spans="1:64"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row>
    <row r="633" spans="1:64"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row>
    <row r="634" spans="1:64"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row>
    <row r="635" spans="1:64"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row>
    <row r="636" spans="1:64"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row>
    <row r="637" spans="1:64"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row>
    <row r="638" spans="1:64"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row>
    <row r="639" spans="1:64"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row>
    <row r="640" spans="1:64"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row>
    <row r="641" spans="1:64"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row>
    <row r="642" spans="1:64"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row>
    <row r="643" spans="1:64"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row>
    <row r="644" spans="1:64"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row>
    <row r="645" spans="1:64"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row>
    <row r="646" spans="1:64"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row>
    <row r="647" spans="1:64"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row>
    <row r="648" spans="1:64"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row>
    <row r="649" spans="1:64"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row>
    <row r="650" spans="1:64"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row>
    <row r="651" spans="1:64"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row>
    <row r="652" spans="1:64"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row>
    <row r="653" spans="1:64"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row>
    <row r="654" spans="1:64"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row>
    <row r="655" spans="1:64"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row>
    <row r="656" spans="1:64"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row>
    <row r="657" spans="1:64"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row>
    <row r="658" spans="1:64"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row>
    <row r="659" spans="1:64"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row>
    <row r="660" spans="1:64"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row>
    <row r="661" spans="1:64"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row>
    <row r="662" spans="1:64"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row>
    <row r="663" spans="1:64"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row>
    <row r="664" spans="1:64"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row>
    <row r="665" spans="1:64"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row>
    <row r="666" spans="1:64"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row>
    <row r="667" spans="1:64"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row>
    <row r="668" spans="1:64"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row>
    <row r="669" spans="1:64"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row>
    <row r="670" spans="1:64"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row>
    <row r="671" spans="1:64"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row>
    <row r="672" spans="1:64"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row>
    <row r="673" spans="1:64"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row>
    <row r="674" spans="1:64"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row>
    <row r="675" spans="1:64"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row>
    <row r="676" spans="1:64"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row>
    <row r="677" spans="1:64"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row>
    <row r="678" spans="1:64"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row>
    <row r="679" spans="1:64"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row>
    <row r="680" spans="1:64"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row>
    <row r="681" spans="1:64"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row>
    <row r="682" spans="1:64"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row>
    <row r="683" spans="1:64"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row>
    <row r="684" spans="1:64"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row>
    <row r="685" spans="1:64"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row>
    <row r="686" spans="1:64"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row>
    <row r="687" spans="1:64"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row>
    <row r="688" spans="1:64"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row>
    <row r="689" spans="1:64"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row>
    <row r="690" spans="1:64"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row>
    <row r="691" spans="1:64"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row>
    <row r="692" spans="1:64"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row>
    <row r="693" spans="1:64"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row>
    <row r="694" spans="1:64"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row>
    <row r="695" spans="1:64"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row>
    <row r="696" spans="1:64"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row>
    <row r="697" spans="1:64"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row>
    <row r="698" spans="1:64"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row>
    <row r="699" spans="1:64"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row>
    <row r="700" spans="1:64"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row>
    <row r="701" spans="1:64"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row>
    <row r="702" spans="1:64"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row>
    <row r="703" spans="1:64"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row>
    <row r="704" spans="1:64"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row>
    <row r="705" spans="1:64"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row>
    <row r="706" spans="1:64"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row>
    <row r="707" spans="1:64"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row>
    <row r="708" spans="1:64"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row>
    <row r="709" spans="1:64"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row>
    <row r="710" spans="1:64"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row>
    <row r="711" spans="1:64"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row>
    <row r="712" spans="1:64"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row>
    <row r="713" spans="1:64"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row>
    <row r="714" spans="1:64"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row>
    <row r="715" spans="1:64"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row>
    <row r="716" spans="1:64"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row>
    <row r="717" spans="1:64"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row>
    <row r="718" spans="1:64"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row>
    <row r="719" spans="1:64"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row>
    <row r="720" spans="1:64"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row>
    <row r="721" spans="1:64"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row>
    <row r="722" spans="1:64"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row>
    <row r="723" spans="1:64"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row>
    <row r="724" spans="1:64"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row>
    <row r="725" spans="1:64"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row>
    <row r="726" spans="1:64"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row>
    <row r="727" spans="1:64"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row>
    <row r="728" spans="1:64"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row>
    <row r="729" spans="1:64"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row>
    <row r="730" spans="1:64"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row>
    <row r="731" spans="1:64"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row>
    <row r="732" spans="1:64"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row>
    <row r="733" spans="1:64"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row>
    <row r="734" spans="1:64"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row>
    <row r="735" spans="1:64"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row>
    <row r="736" spans="1:64"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row>
    <row r="737" spans="1:64"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row>
    <row r="738" spans="1:64"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row>
    <row r="739" spans="1:64"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row>
    <row r="740" spans="1:64"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row>
    <row r="741" spans="1:64"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row>
    <row r="742" spans="1:64"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row>
    <row r="743" spans="1:64"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row>
    <row r="744" spans="1:64"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row>
    <row r="745" spans="1:64"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row>
    <row r="746" spans="1:64"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row>
    <row r="747" spans="1:64"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row>
    <row r="748" spans="1:64"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row>
    <row r="749" spans="1:64"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row>
    <row r="750" spans="1:64"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row>
    <row r="751" spans="1:64"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row>
    <row r="752" spans="1:64"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row>
    <row r="753" spans="1:64"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row>
    <row r="754" spans="1:64"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row>
    <row r="755" spans="1:64"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row>
    <row r="756" spans="1:64"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row>
    <row r="757" spans="1:64"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row>
    <row r="758" spans="1:64"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row>
    <row r="759" spans="1:64"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row>
    <row r="760" spans="1:64"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row>
    <row r="761" spans="1:64"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row>
    <row r="762" spans="1:64"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row>
    <row r="763" spans="1:64"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row>
    <row r="764" spans="1:64"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row>
    <row r="765" spans="1:64"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row>
    <row r="766" spans="1:64"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row>
    <row r="767" spans="1:64"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row>
    <row r="768" spans="1:64"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row>
    <row r="769" spans="1:64"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row>
    <row r="770" spans="1:64"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row>
    <row r="771" spans="1:64"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row>
    <row r="772" spans="1:64"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row>
    <row r="773" spans="1:64"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row>
    <row r="774" spans="1:64"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row>
    <row r="775" spans="1:64"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row>
    <row r="776" spans="1:64"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row>
    <row r="777" spans="1:64"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row>
    <row r="778" spans="1:64"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row>
    <row r="779" spans="1:64"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row>
    <row r="780" spans="1:64"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row>
    <row r="781" spans="1:64"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row>
    <row r="782" spans="1:64"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row>
    <row r="783" spans="1:64"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row>
    <row r="784" spans="1:64"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row>
    <row r="785" spans="1:64"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row>
    <row r="786" spans="1:64"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row>
    <row r="787" spans="1:64"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row>
    <row r="788" spans="1:64"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row>
    <row r="789" spans="1:64"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row>
    <row r="790" spans="1:64"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row>
    <row r="791" spans="1:64"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row>
    <row r="792" spans="1:64"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row>
    <row r="793" spans="1:64"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row>
    <row r="794" spans="1:64"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row>
    <row r="795" spans="1:64"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row>
    <row r="796" spans="1:64"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row>
    <row r="797" spans="1:64"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row>
    <row r="798" spans="1:64"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row>
    <row r="799" spans="1:64"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row>
    <row r="800" spans="1:64"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row>
    <row r="801" spans="1:64"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row>
    <row r="802" spans="1:64"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row>
    <row r="803" spans="1:64"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row>
    <row r="804" spans="1:64"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row>
    <row r="805" spans="1:64"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row>
    <row r="806" spans="1:64"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row>
    <row r="807" spans="1:64"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row>
    <row r="808" spans="1:64"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row>
    <row r="809" spans="1:64"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row>
    <row r="810" spans="1:64"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row>
    <row r="811" spans="1:64"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row>
    <row r="812" spans="1:64"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row>
    <row r="813" spans="1:64"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row>
    <row r="814" spans="1:64"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row>
    <row r="815" spans="1:64"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row>
    <row r="816" spans="1:64"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row>
    <row r="817" spans="1:64"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row>
    <row r="818" spans="1:64"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row>
    <row r="819" spans="1:64"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row>
    <row r="820" spans="1:64"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row>
    <row r="821" spans="1:64"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row>
    <row r="822" spans="1:64"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row>
    <row r="823" spans="1:64"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row>
    <row r="824" spans="1:64"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row>
    <row r="825" spans="1:64"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row>
    <row r="826" spans="1:64"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row>
    <row r="827" spans="1:64"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row>
    <row r="828" spans="1:64"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row>
    <row r="829" spans="1:64"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row>
    <row r="830" spans="1:64"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row>
    <row r="831" spans="1:64"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row>
    <row r="832" spans="1:64"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row>
    <row r="833" spans="1:64"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row>
    <row r="834" spans="1:64"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row>
    <row r="835" spans="1:64"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row>
    <row r="836" spans="1:64"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row>
    <row r="837" spans="1:64"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row>
    <row r="838" spans="1:64"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row>
    <row r="839" spans="1:64"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row>
    <row r="840" spans="1:64"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row>
    <row r="841" spans="1:64"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row>
    <row r="842" spans="1:64"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row>
    <row r="843" spans="1:64"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row>
    <row r="844" spans="1:64"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row>
    <row r="845" spans="1:64"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row>
    <row r="846" spans="1:64"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row>
    <row r="847" spans="1:64"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row>
    <row r="848" spans="1:64"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row>
    <row r="849" spans="1:64"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row>
    <row r="850" spans="1:64"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row>
    <row r="851" spans="1:64"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row>
    <row r="852" spans="1:64"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row>
    <row r="853" spans="1:64"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row>
    <row r="854" spans="1:64"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row>
    <row r="855" spans="1:64"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row>
    <row r="856" spans="1:64"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row>
    <row r="857" spans="1:64"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row>
    <row r="858" spans="1:64"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row>
    <row r="859" spans="1:64"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row>
    <row r="860" spans="1:64"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row>
    <row r="861" spans="1:64"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row>
    <row r="862" spans="1:64"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row>
    <row r="863" spans="1:64"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row>
    <row r="864" spans="1:64"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row>
    <row r="865" spans="1:64"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row>
    <row r="866" spans="1:64"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row>
    <row r="867" spans="1:64"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row>
    <row r="868" spans="1:64"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row>
    <row r="869" spans="1:64"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row>
    <row r="870" spans="1:64"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row>
    <row r="871" spans="1:64"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row>
    <row r="872" spans="1:64"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row>
    <row r="873" spans="1:64"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row>
    <row r="874" spans="1:64"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row>
    <row r="875" spans="1:64"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row>
    <row r="876" spans="1:64"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row>
    <row r="877" spans="1:64"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row>
    <row r="878" spans="1:64"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row>
    <row r="879" spans="1:64"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row>
    <row r="880" spans="1:64"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row>
    <row r="881" spans="1:64"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row>
    <row r="882" spans="1:64"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row>
    <row r="883" spans="1:64"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row>
    <row r="884" spans="1:64"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row>
    <row r="885" spans="1:64"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row>
    <row r="886" spans="1:64"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row>
    <row r="887" spans="1:64"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row>
    <row r="888" spans="1:64"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row>
    <row r="889" spans="1:64"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row>
    <row r="890" spans="1:64"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row>
    <row r="891" spans="1:64"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row>
    <row r="892" spans="1:64"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row>
    <row r="893" spans="1:64"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row>
    <row r="894" spans="1:64"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row>
    <row r="895" spans="1:64"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row>
    <row r="896" spans="1:64"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row>
    <row r="897" spans="1:64"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row>
    <row r="898" spans="1:64"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row>
    <row r="899" spans="1:64"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row>
    <row r="900" spans="1:64"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row>
    <row r="901" spans="1:64"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row>
    <row r="902" spans="1:64"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row>
    <row r="903" spans="1:64"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row>
    <row r="904" spans="1:64"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row>
    <row r="905" spans="1:64"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row>
    <row r="906" spans="1:64"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row>
    <row r="907" spans="1:64"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row>
    <row r="908" spans="1:64"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row>
    <row r="909" spans="1:64"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row>
    <row r="910" spans="1:64"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row>
    <row r="911" spans="1:64"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row>
    <row r="912" spans="1:64"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row>
    <row r="913" spans="1:64"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row>
    <row r="914" spans="1:64"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row>
    <row r="915" spans="1:64"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row>
    <row r="916" spans="1:64"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row>
    <row r="917" spans="1:64"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row>
    <row r="918" spans="1:64"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row>
    <row r="919" spans="1:64"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row>
    <row r="920" spans="1:64"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row>
    <row r="921" spans="1:64"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row>
    <row r="922" spans="1:64"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row>
    <row r="923" spans="1:64"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row>
    <row r="924" spans="1:64"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row>
    <row r="925" spans="1:64"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row>
    <row r="926" spans="1:64"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row>
    <row r="927" spans="1:64"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row>
    <row r="928" spans="1:64"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row>
    <row r="929" spans="1:64"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row>
    <row r="930" spans="1:64"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row>
    <row r="931" spans="1:64"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row>
    <row r="932" spans="1:64"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row>
    <row r="933" spans="1:64"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row>
    <row r="934" spans="1:64"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row>
    <row r="935" spans="1:64"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row>
    <row r="936" spans="1:64"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row>
    <row r="937" spans="1:64"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row>
    <row r="938" spans="1:64"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row>
    <row r="939" spans="1:64"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row>
    <row r="940" spans="1:64"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row>
    <row r="941" spans="1:64"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row>
    <row r="942" spans="1:64"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row>
    <row r="943" spans="1:64"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row>
    <row r="944" spans="1:64"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row>
    <row r="945" spans="1:64"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row>
    <row r="946" spans="1:64"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row>
    <row r="947" spans="1:64"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row>
    <row r="948" spans="1:64"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row>
    <row r="949" spans="1:64"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row>
    <row r="950" spans="1:64"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row>
    <row r="951" spans="1:64"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row>
    <row r="952" spans="1:64"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row>
    <row r="953" spans="1:64"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row>
    <row r="954" spans="1:64"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row>
    <row r="955" spans="1:64"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row>
    <row r="956" spans="1:64"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row>
    <row r="957" spans="1:64"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c r="BK957" s="15"/>
      <c r="BL957" s="15"/>
    </row>
    <row r="958" spans="1:64"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c r="BK958" s="15"/>
      <c r="BL958" s="15"/>
    </row>
    <row r="959" spans="1:64"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row>
    <row r="960" spans="1:64"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c r="BK960" s="15"/>
      <c r="BL960" s="15"/>
    </row>
    <row r="961" spans="1:64"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c r="BK961" s="15"/>
      <c r="BL961" s="15"/>
    </row>
    <row r="962" spans="1:64"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c r="BK962" s="15"/>
      <c r="BL962" s="15"/>
    </row>
    <row r="963" spans="1:64"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c r="BK963" s="15"/>
      <c r="BL963" s="15"/>
    </row>
    <row r="964" spans="1:64"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c r="BK964" s="15"/>
      <c r="BL964" s="15"/>
    </row>
    <row r="965" spans="1:64"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K965" s="15"/>
      <c r="BL965" s="15"/>
    </row>
    <row r="966" spans="1:64"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c r="BK966" s="15"/>
      <c r="BL966" s="15"/>
    </row>
    <row r="967" spans="1:64"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c r="BK967" s="15"/>
      <c r="BL967" s="15"/>
    </row>
    <row r="968" spans="1:64"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c r="BK968" s="15"/>
      <c r="BL968" s="15"/>
    </row>
    <row r="969" spans="1:64"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c r="BK969" s="15"/>
      <c r="BL969" s="15"/>
    </row>
    <row r="970" spans="1:64"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c r="BK970" s="15"/>
      <c r="BL970" s="15"/>
    </row>
    <row r="971" spans="1:64"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c r="BK971" s="15"/>
      <c r="BL971" s="15"/>
    </row>
    <row r="972" spans="1:64"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c r="BK972" s="15"/>
      <c r="BL972" s="15"/>
    </row>
    <row r="973" spans="1:64"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c r="BK973" s="15"/>
      <c r="BL973" s="15"/>
    </row>
    <row r="974" spans="1:64"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c r="BK974" s="15"/>
      <c r="BL974" s="15"/>
    </row>
    <row r="975" spans="1:64"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c r="BK975" s="15"/>
      <c r="BL975" s="15"/>
    </row>
    <row r="976" spans="1:64"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c r="BK976" s="15"/>
      <c r="BL976" s="15"/>
    </row>
    <row r="977" spans="1:64"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c r="BK977" s="15"/>
      <c r="BL977" s="15"/>
    </row>
    <row r="978" spans="1:64"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c r="BK978" s="15"/>
      <c r="BL978" s="15"/>
    </row>
    <row r="979" spans="1:64"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c r="BK979" s="15"/>
      <c r="BL979" s="15"/>
    </row>
    <row r="980" spans="1:64"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c r="BK980" s="15"/>
      <c r="BL980" s="15"/>
    </row>
    <row r="981" spans="1:64"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c r="BK981" s="15"/>
      <c r="BL981" s="15"/>
    </row>
    <row r="982" spans="1:64"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c r="BK982" s="15"/>
      <c r="BL982" s="15"/>
    </row>
    <row r="983" spans="1:64"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c r="BK983" s="15"/>
      <c r="BL983" s="15"/>
    </row>
    <row r="984" spans="1:64"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c r="BK984" s="15"/>
      <c r="BL984" s="15"/>
    </row>
    <row r="985" spans="1:64"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c r="BK985" s="15"/>
      <c r="BL985" s="15"/>
    </row>
    <row r="986" spans="1:64"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c r="BK986" s="15"/>
      <c r="BL986" s="15"/>
    </row>
    <row r="987" spans="1:64"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c r="BG987" s="15"/>
      <c r="BH987" s="15"/>
      <c r="BI987" s="15"/>
      <c r="BJ987" s="15"/>
      <c r="BK987" s="15"/>
      <c r="BL987" s="15"/>
    </row>
    <row r="988" spans="1:64"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c r="BG988" s="15"/>
      <c r="BH988" s="15"/>
      <c r="BI988" s="15"/>
      <c r="BJ988" s="15"/>
      <c r="BK988" s="15"/>
      <c r="BL988" s="15"/>
    </row>
    <row r="989" spans="1:64"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c r="BF989" s="15"/>
      <c r="BG989" s="15"/>
      <c r="BH989" s="15"/>
      <c r="BI989" s="15"/>
      <c r="BJ989" s="15"/>
      <c r="BK989" s="15"/>
      <c r="BL989" s="15"/>
    </row>
    <row r="990" spans="1:64"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c r="BF990" s="15"/>
      <c r="BG990" s="15"/>
      <c r="BH990" s="15"/>
      <c r="BI990" s="15"/>
      <c r="BJ990" s="15"/>
      <c r="BK990" s="15"/>
      <c r="BL990" s="15"/>
    </row>
    <row r="991" spans="1:64"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c r="BF991" s="15"/>
      <c r="BG991" s="15"/>
      <c r="BH991" s="15"/>
      <c r="BI991" s="15"/>
      <c r="BJ991" s="15"/>
      <c r="BK991" s="15"/>
      <c r="BL991" s="15"/>
    </row>
    <row r="992" spans="1:64"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c r="BF992" s="15"/>
      <c r="BG992" s="15"/>
      <c r="BH992" s="15"/>
      <c r="BI992" s="15"/>
      <c r="BJ992" s="15"/>
      <c r="BK992" s="15"/>
      <c r="BL992" s="15"/>
    </row>
    <row r="993" spans="1:64"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c r="BF993" s="15"/>
      <c r="BG993" s="15"/>
      <c r="BH993" s="15"/>
      <c r="BI993" s="15"/>
      <c r="BJ993" s="15"/>
      <c r="BK993" s="15"/>
      <c r="BL993" s="15"/>
    </row>
    <row r="994" spans="1:64"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c r="BG994" s="15"/>
      <c r="BH994" s="15"/>
      <c r="BI994" s="15"/>
      <c r="BJ994" s="15"/>
      <c r="BK994" s="15"/>
      <c r="BL994" s="15"/>
    </row>
    <row r="995" spans="1:64"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c r="BF995" s="15"/>
      <c r="BG995" s="15"/>
      <c r="BH995" s="15"/>
      <c r="BI995" s="15"/>
      <c r="BJ995" s="15"/>
      <c r="BK995" s="15"/>
      <c r="BL995" s="15"/>
    </row>
    <row r="996" spans="1:64"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c r="BF996" s="15"/>
      <c r="BG996" s="15"/>
      <c r="BH996" s="15"/>
      <c r="BI996" s="15"/>
      <c r="BJ996" s="15"/>
      <c r="BK996" s="15"/>
      <c r="BL996" s="15"/>
    </row>
    <row r="997" spans="1:64"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c r="BF997" s="15"/>
      <c r="BG997" s="15"/>
      <c r="BH997" s="15"/>
      <c r="BI997" s="15"/>
      <c r="BJ997" s="15"/>
      <c r="BK997" s="15"/>
      <c r="BL997" s="15"/>
    </row>
    <row r="998" spans="1:64"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c r="BG998" s="15"/>
      <c r="BH998" s="15"/>
      <c r="BI998" s="15"/>
      <c r="BJ998" s="15"/>
      <c r="BK998" s="15"/>
      <c r="BL998" s="15"/>
    </row>
    <row r="999" spans="1:64"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c r="BG999" s="15"/>
      <c r="BH999" s="15"/>
      <c r="BI999" s="15"/>
      <c r="BJ999" s="15"/>
      <c r="BK999" s="15"/>
      <c r="BL999" s="15"/>
    </row>
    <row r="1000" spans="1:64"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c r="BF1000" s="15"/>
      <c r="BG1000" s="15"/>
      <c r="BH1000" s="15"/>
      <c r="BI1000" s="15"/>
      <c r="BJ1000" s="15"/>
      <c r="BK1000" s="15"/>
      <c r="BL1000" s="15"/>
    </row>
    <row r="1001" spans="1:64" x14ac:dyDescent="0.2">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c r="AP1001" s="15"/>
      <c r="AQ1001" s="15"/>
      <c r="AR1001" s="15"/>
      <c r="AS1001" s="15"/>
      <c r="AT1001" s="15"/>
      <c r="AU1001" s="15"/>
      <c r="AV1001" s="15"/>
      <c r="AW1001" s="15"/>
      <c r="AX1001" s="15"/>
      <c r="AY1001" s="15"/>
      <c r="AZ1001" s="15"/>
      <c r="BA1001" s="15"/>
      <c r="BB1001" s="15"/>
      <c r="BC1001" s="15"/>
      <c r="BD1001" s="15"/>
      <c r="BE1001" s="15"/>
      <c r="BF1001" s="15"/>
      <c r="BG1001" s="15"/>
      <c r="BH1001" s="15"/>
      <c r="BI1001" s="15"/>
      <c r="BJ1001" s="15"/>
      <c r="BK1001" s="15"/>
      <c r="BL1001" s="15"/>
    </row>
    <row r="1002" spans="1:64" x14ac:dyDescent="0.2">
      <c r="A1002" s="15"/>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c r="AP1002" s="15"/>
      <c r="AQ1002" s="15"/>
      <c r="AR1002" s="15"/>
      <c r="AS1002" s="15"/>
      <c r="AT1002" s="15"/>
      <c r="AU1002" s="15"/>
      <c r="AV1002" s="15"/>
      <c r="AW1002" s="15"/>
      <c r="AX1002" s="15"/>
      <c r="AY1002" s="15"/>
      <c r="AZ1002" s="15"/>
      <c r="BA1002" s="15"/>
      <c r="BB1002" s="15"/>
      <c r="BC1002" s="15"/>
      <c r="BD1002" s="15"/>
      <c r="BE1002" s="15"/>
      <c r="BF1002" s="15"/>
      <c r="BG1002" s="15"/>
      <c r="BH1002" s="15"/>
      <c r="BI1002" s="15"/>
      <c r="BJ1002" s="15"/>
      <c r="BK1002" s="15"/>
      <c r="BL1002" s="15"/>
    </row>
    <row r="1003" spans="1:64" x14ac:dyDescent="0.2">
      <c r="A1003" s="15"/>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c r="AP1003" s="15"/>
      <c r="AQ1003" s="15"/>
      <c r="AR1003" s="15"/>
      <c r="AS1003" s="15"/>
      <c r="AT1003" s="15"/>
      <c r="AU1003" s="15"/>
      <c r="AV1003" s="15"/>
      <c r="AW1003" s="15"/>
      <c r="AX1003" s="15"/>
      <c r="AY1003" s="15"/>
      <c r="AZ1003" s="15"/>
      <c r="BA1003" s="15"/>
      <c r="BB1003" s="15"/>
      <c r="BC1003" s="15"/>
      <c r="BD1003" s="15"/>
      <c r="BE1003" s="15"/>
      <c r="BF1003" s="15"/>
      <c r="BG1003" s="15"/>
      <c r="BH1003" s="15"/>
      <c r="BI1003" s="15"/>
      <c r="BJ1003" s="15"/>
      <c r="BK1003" s="15"/>
      <c r="BL1003" s="15"/>
    </row>
    <row r="1004" spans="1:64" x14ac:dyDescent="0.2">
      <c r="A1004" s="15"/>
      <c r="B1004" s="15"/>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c r="AP1004" s="15"/>
      <c r="AQ1004" s="15"/>
      <c r="AR1004" s="15"/>
      <c r="AS1004" s="15"/>
      <c r="AT1004" s="15"/>
      <c r="AU1004" s="15"/>
      <c r="AV1004" s="15"/>
      <c r="AW1004" s="15"/>
      <c r="AX1004" s="15"/>
      <c r="AY1004" s="15"/>
      <c r="AZ1004" s="15"/>
      <c r="BA1004" s="15"/>
      <c r="BB1004" s="15"/>
      <c r="BC1004" s="15"/>
      <c r="BD1004" s="15"/>
      <c r="BE1004" s="15"/>
      <c r="BF1004" s="15"/>
      <c r="BG1004" s="15"/>
      <c r="BH1004" s="15"/>
      <c r="BI1004" s="15"/>
      <c r="BJ1004" s="15"/>
      <c r="BK1004" s="15"/>
      <c r="BL1004" s="15"/>
    </row>
    <row r="1005" spans="1:64" x14ac:dyDescent="0.2">
      <c r="A1005" s="15"/>
      <c r="B1005" s="15"/>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c r="BE1005" s="15"/>
      <c r="BF1005" s="15"/>
      <c r="BG1005" s="15"/>
      <c r="BH1005" s="15"/>
      <c r="BI1005" s="15"/>
      <c r="BJ1005" s="15"/>
      <c r="BK1005" s="15"/>
      <c r="BL1005" s="15"/>
    </row>
    <row r="1006" spans="1:64" x14ac:dyDescent="0.2">
      <c r="A1006" s="15"/>
      <c r="B1006" s="15"/>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15"/>
      <c r="BL1006" s="15"/>
    </row>
    <row r="1007" spans="1:64" x14ac:dyDescent="0.2">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row>
    <row r="1008" spans="1:64" x14ac:dyDescent="0.2">
      <c r="A1008" s="15"/>
      <c r="B1008" s="15"/>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c r="AP1008" s="15"/>
      <c r="AQ1008" s="15"/>
      <c r="AR1008" s="15"/>
      <c r="AS1008" s="15"/>
      <c r="AT1008" s="15"/>
      <c r="AU1008" s="15"/>
      <c r="AV1008" s="15"/>
      <c r="AW1008" s="15"/>
      <c r="AX1008" s="15"/>
      <c r="AY1008" s="15"/>
      <c r="AZ1008" s="15"/>
      <c r="BA1008" s="15"/>
      <c r="BB1008" s="15"/>
      <c r="BC1008" s="15"/>
      <c r="BD1008" s="15"/>
      <c r="BE1008" s="15"/>
      <c r="BF1008" s="15"/>
      <c r="BG1008" s="15"/>
      <c r="BH1008" s="15"/>
      <c r="BI1008" s="15"/>
      <c r="BJ1008" s="15"/>
      <c r="BK1008" s="15"/>
      <c r="BL1008" s="15"/>
    </row>
    <row r="1009" spans="1:64" x14ac:dyDescent="0.2">
      <c r="A1009" s="15"/>
      <c r="B1009" s="15"/>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c r="AP1009" s="15"/>
      <c r="AQ1009" s="15"/>
      <c r="AR1009" s="15"/>
      <c r="AS1009" s="15"/>
      <c r="AT1009" s="15"/>
      <c r="AU1009" s="15"/>
      <c r="AV1009" s="15"/>
      <c r="AW1009" s="15"/>
      <c r="AX1009" s="15"/>
      <c r="AY1009" s="15"/>
      <c r="AZ1009" s="15"/>
      <c r="BA1009" s="15"/>
      <c r="BB1009" s="15"/>
      <c r="BC1009" s="15"/>
      <c r="BD1009" s="15"/>
      <c r="BE1009" s="15"/>
      <c r="BF1009" s="15"/>
      <c r="BG1009" s="15"/>
      <c r="BH1009" s="15"/>
      <c r="BI1009" s="15"/>
      <c r="BJ1009" s="15"/>
      <c r="BK1009" s="15"/>
      <c r="BL1009" s="15"/>
    </row>
    <row r="1010" spans="1:64" x14ac:dyDescent="0.2">
      <c r="A1010" s="15"/>
      <c r="B1010" s="15"/>
      <c r="C1010" s="15"/>
      <c r="D1010" s="15"/>
      <c r="E1010" s="15"/>
      <c r="F1010" s="15"/>
      <c r="G1010" s="15"/>
      <c r="H1010" s="15"/>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c r="AP1010" s="15"/>
      <c r="AQ1010" s="15"/>
      <c r="AR1010" s="15"/>
      <c r="AS1010" s="15"/>
      <c r="AT1010" s="15"/>
      <c r="AU1010" s="15"/>
      <c r="AV1010" s="15"/>
      <c r="AW1010" s="15"/>
      <c r="AX1010" s="15"/>
      <c r="AY1010" s="15"/>
      <c r="AZ1010" s="15"/>
      <c r="BA1010" s="15"/>
      <c r="BB1010" s="15"/>
      <c r="BC1010" s="15"/>
      <c r="BD1010" s="15"/>
      <c r="BE1010" s="15"/>
      <c r="BF1010" s="15"/>
      <c r="BG1010" s="15"/>
      <c r="BH1010" s="15"/>
      <c r="BI1010" s="15"/>
      <c r="BJ1010" s="15"/>
      <c r="BK1010" s="15"/>
      <c r="BL1010" s="15"/>
    </row>
    <row r="1011" spans="1:64" x14ac:dyDescent="0.2">
      <c r="A1011" s="15"/>
      <c r="B1011" s="15"/>
      <c r="C1011" s="15"/>
      <c r="D1011" s="15"/>
      <c r="E1011" s="15"/>
      <c r="F1011" s="15"/>
      <c r="G1011" s="15"/>
      <c r="H1011" s="15"/>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c r="AP1011" s="15"/>
      <c r="AQ1011" s="15"/>
      <c r="AR1011" s="15"/>
      <c r="AS1011" s="15"/>
      <c r="AT1011" s="15"/>
      <c r="AU1011" s="15"/>
      <c r="AV1011" s="15"/>
      <c r="AW1011" s="15"/>
      <c r="AX1011" s="15"/>
      <c r="AY1011" s="15"/>
      <c r="AZ1011" s="15"/>
      <c r="BA1011" s="15"/>
      <c r="BB1011" s="15"/>
      <c r="BC1011" s="15"/>
      <c r="BD1011" s="15"/>
      <c r="BE1011" s="15"/>
      <c r="BF1011" s="15"/>
      <c r="BG1011" s="15"/>
      <c r="BH1011" s="15"/>
      <c r="BI1011" s="15"/>
      <c r="BJ1011" s="15"/>
      <c r="BK1011" s="15"/>
      <c r="BL1011" s="15"/>
    </row>
    <row r="1012" spans="1:64" x14ac:dyDescent="0.2">
      <c r="A1012" s="15"/>
      <c r="B1012" s="15"/>
      <c r="C1012" s="15"/>
      <c r="D1012" s="15"/>
      <c r="E1012" s="15"/>
      <c r="F1012" s="15"/>
      <c r="G1012" s="15"/>
      <c r="H1012" s="15"/>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c r="AP1012" s="15"/>
      <c r="AQ1012" s="15"/>
      <c r="AR1012" s="15"/>
      <c r="AS1012" s="15"/>
      <c r="AT1012" s="15"/>
      <c r="AU1012" s="15"/>
      <c r="AV1012" s="15"/>
      <c r="AW1012" s="15"/>
      <c r="AX1012" s="15"/>
      <c r="AY1012" s="15"/>
      <c r="AZ1012" s="15"/>
      <c r="BA1012" s="15"/>
      <c r="BB1012" s="15"/>
      <c r="BC1012" s="15"/>
      <c r="BD1012" s="15"/>
      <c r="BE1012" s="15"/>
      <c r="BF1012" s="15"/>
      <c r="BG1012" s="15"/>
      <c r="BH1012" s="15"/>
      <c r="BI1012" s="15"/>
      <c r="BJ1012" s="15"/>
      <c r="BK1012" s="15"/>
      <c r="BL1012" s="15"/>
    </row>
    <row r="1013" spans="1:64" x14ac:dyDescent="0.2">
      <c r="A1013" s="15"/>
      <c r="B1013" s="15"/>
      <c r="C1013" s="15"/>
      <c r="D1013" s="15"/>
      <c r="E1013" s="15"/>
      <c r="F1013" s="15"/>
      <c r="G1013" s="15"/>
      <c r="H1013" s="15"/>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c r="AP1013" s="15"/>
      <c r="AQ1013" s="15"/>
      <c r="AR1013" s="15"/>
      <c r="AS1013" s="15"/>
      <c r="AT1013" s="15"/>
      <c r="AU1013" s="15"/>
      <c r="AV1013" s="15"/>
      <c r="AW1013" s="15"/>
      <c r="AX1013" s="15"/>
      <c r="AY1013" s="15"/>
      <c r="AZ1013" s="15"/>
      <c r="BA1013" s="15"/>
      <c r="BB1013" s="15"/>
      <c r="BC1013" s="15"/>
      <c r="BD1013" s="15"/>
      <c r="BE1013" s="15"/>
      <c r="BF1013" s="15"/>
      <c r="BG1013" s="15"/>
      <c r="BH1013" s="15"/>
      <c r="BI1013" s="15"/>
      <c r="BJ1013" s="15"/>
      <c r="BK1013" s="15"/>
      <c r="BL1013" s="15"/>
    </row>
    <row r="1014" spans="1:64" x14ac:dyDescent="0.2">
      <c r="A1014" s="15"/>
      <c r="B1014" s="15"/>
      <c r="C1014" s="15"/>
      <c r="D1014" s="15"/>
      <c r="E1014" s="15"/>
      <c r="F1014" s="15"/>
      <c r="G1014" s="15"/>
      <c r="H1014" s="15"/>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c r="AP1014" s="15"/>
      <c r="AQ1014" s="15"/>
      <c r="AR1014" s="15"/>
      <c r="AS1014" s="15"/>
      <c r="AT1014" s="15"/>
      <c r="AU1014" s="15"/>
      <c r="AV1014" s="15"/>
      <c r="AW1014" s="15"/>
      <c r="AX1014" s="15"/>
      <c r="AY1014" s="15"/>
      <c r="AZ1014" s="15"/>
      <c r="BA1014" s="15"/>
      <c r="BB1014" s="15"/>
      <c r="BC1014" s="15"/>
      <c r="BD1014" s="15"/>
      <c r="BE1014" s="15"/>
      <c r="BF1014" s="15"/>
      <c r="BG1014" s="15"/>
      <c r="BH1014" s="15"/>
      <c r="BI1014" s="15"/>
      <c r="BJ1014" s="15"/>
      <c r="BK1014" s="15"/>
      <c r="BL1014" s="15"/>
    </row>
    <row r="1015" spans="1:64" x14ac:dyDescent="0.2">
      <c r="A1015" s="15"/>
      <c r="B1015" s="15"/>
      <c r="C1015" s="15"/>
      <c r="D1015" s="15"/>
      <c r="E1015" s="15"/>
      <c r="F1015" s="15"/>
      <c r="G1015" s="15"/>
      <c r="H1015" s="15"/>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c r="AP1015" s="15"/>
      <c r="AQ1015" s="15"/>
      <c r="AR1015" s="15"/>
      <c r="AS1015" s="15"/>
      <c r="AT1015" s="15"/>
      <c r="AU1015" s="15"/>
      <c r="AV1015" s="15"/>
      <c r="AW1015" s="15"/>
      <c r="AX1015" s="15"/>
      <c r="AY1015" s="15"/>
      <c r="AZ1015" s="15"/>
      <c r="BA1015" s="15"/>
      <c r="BB1015" s="15"/>
      <c r="BC1015" s="15"/>
      <c r="BD1015" s="15"/>
      <c r="BE1015" s="15"/>
      <c r="BF1015" s="15"/>
      <c r="BG1015" s="15"/>
      <c r="BH1015" s="15"/>
      <c r="BI1015" s="15"/>
      <c r="BJ1015" s="15"/>
      <c r="BK1015" s="15"/>
      <c r="BL1015" s="15"/>
    </row>
    <row r="1016" spans="1:64" x14ac:dyDescent="0.2">
      <c r="A1016" s="15"/>
      <c r="B1016" s="15"/>
      <c r="C1016" s="15"/>
      <c r="D1016" s="15"/>
      <c r="E1016" s="15"/>
      <c r="F1016" s="15"/>
      <c r="G1016" s="15"/>
      <c r="H1016" s="15"/>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c r="AP1016" s="15"/>
      <c r="AQ1016" s="15"/>
      <c r="AR1016" s="15"/>
      <c r="AS1016" s="15"/>
      <c r="AT1016" s="15"/>
      <c r="AU1016" s="15"/>
      <c r="AV1016" s="15"/>
      <c r="AW1016" s="15"/>
      <c r="AX1016" s="15"/>
      <c r="AY1016" s="15"/>
      <c r="AZ1016" s="15"/>
      <c r="BA1016" s="15"/>
      <c r="BB1016" s="15"/>
      <c r="BC1016" s="15"/>
      <c r="BD1016" s="15"/>
      <c r="BE1016" s="15"/>
      <c r="BF1016" s="15"/>
      <c r="BG1016" s="15"/>
      <c r="BH1016" s="15"/>
      <c r="BI1016" s="15"/>
      <c r="BJ1016" s="15"/>
      <c r="BK1016" s="15"/>
      <c r="BL1016" s="15"/>
    </row>
    <row r="1017" spans="1:64" x14ac:dyDescent="0.2">
      <c r="A1017" s="15"/>
      <c r="B1017" s="15"/>
      <c r="C1017" s="15"/>
      <c r="D1017" s="15"/>
      <c r="E1017" s="15"/>
      <c r="F1017" s="15"/>
      <c r="G1017" s="15"/>
      <c r="H1017" s="15"/>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c r="AP1017" s="15"/>
      <c r="AQ1017" s="15"/>
      <c r="AR1017" s="15"/>
      <c r="AS1017" s="15"/>
      <c r="AT1017" s="15"/>
      <c r="AU1017" s="15"/>
      <c r="AV1017" s="15"/>
      <c r="AW1017" s="15"/>
      <c r="AX1017" s="15"/>
      <c r="AY1017" s="15"/>
      <c r="AZ1017" s="15"/>
      <c r="BA1017" s="15"/>
      <c r="BB1017" s="15"/>
      <c r="BC1017" s="15"/>
      <c r="BD1017" s="15"/>
      <c r="BE1017" s="15"/>
      <c r="BF1017" s="15"/>
      <c r="BG1017" s="15"/>
      <c r="BH1017" s="15"/>
      <c r="BI1017" s="15"/>
      <c r="BJ1017" s="15"/>
      <c r="BK1017" s="15"/>
      <c r="BL1017" s="15"/>
    </row>
    <row r="1018" spans="1:64" x14ac:dyDescent="0.2">
      <c r="A1018" s="15"/>
      <c r="B1018" s="15"/>
      <c r="C1018" s="15"/>
      <c r="D1018" s="15"/>
      <c r="E1018" s="15"/>
      <c r="F1018" s="15"/>
      <c r="G1018" s="15"/>
      <c r="H1018" s="15"/>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c r="BK1018" s="15"/>
      <c r="BL1018" s="15"/>
    </row>
    <row r="1019" spans="1:64" x14ac:dyDescent="0.2">
      <c r="A1019" s="15"/>
      <c r="B1019" s="15"/>
      <c r="C1019" s="15"/>
      <c r="D1019" s="15"/>
      <c r="E1019" s="15"/>
      <c r="F1019" s="15"/>
      <c r="G1019" s="15"/>
      <c r="H1019" s="15"/>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c r="AP1019" s="15"/>
      <c r="AQ1019" s="15"/>
      <c r="AR1019" s="15"/>
      <c r="AS1019" s="15"/>
      <c r="AT1019" s="15"/>
      <c r="AU1019" s="15"/>
      <c r="AV1019" s="15"/>
      <c r="AW1019" s="15"/>
      <c r="AX1019" s="15"/>
      <c r="AY1019" s="15"/>
      <c r="AZ1019" s="15"/>
      <c r="BA1019" s="15"/>
      <c r="BB1019" s="15"/>
      <c r="BC1019" s="15"/>
      <c r="BD1019" s="15"/>
      <c r="BE1019" s="15"/>
      <c r="BF1019" s="15"/>
      <c r="BG1019" s="15"/>
      <c r="BH1019" s="15"/>
      <c r="BI1019" s="15"/>
      <c r="BJ1019" s="15"/>
      <c r="BK1019" s="15"/>
      <c r="BL1019" s="15"/>
    </row>
    <row r="1020" spans="1:64" x14ac:dyDescent="0.2">
      <c r="A1020" s="15"/>
      <c r="B1020" s="15"/>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c r="AP1020" s="15"/>
      <c r="AQ1020" s="15"/>
      <c r="AR1020" s="15"/>
      <c r="AS1020" s="15"/>
      <c r="AT1020" s="15"/>
      <c r="AU1020" s="15"/>
      <c r="AV1020" s="15"/>
      <c r="AW1020" s="15"/>
      <c r="AX1020" s="15"/>
      <c r="AY1020" s="15"/>
      <c r="AZ1020" s="15"/>
      <c r="BA1020" s="15"/>
      <c r="BB1020" s="15"/>
      <c r="BC1020" s="15"/>
      <c r="BD1020" s="15"/>
      <c r="BE1020" s="15"/>
      <c r="BF1020" s="15"/>
      <c r="BG1020" s="15"/>
      <c r="BH1020" s="15"/>
      <c r="BI1020" s="15"/>
      <c r="BJ1020" s="15"/>
      <c r="BK1020" s="15"/>
      <c r="BL1020" s="15"/>
    </row>
    <row r="1021" spans="1:64" x14ac:dyDescent="0.2">
      <c r="A1021" s="15"/>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15"/>
      <c r="BL1021" s="15"/>
    </row>
    <row r="1022" spans="1:64" x14ac:dyDescent="0.2">
      <c r="A1022" s="15"/>
      <c r="B1022" s="15"/>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c r="AP1022" s="15"/>
      <c r="AQ1022" s="15"/>
      <c r="AR1022" s="15"/>
      <c r="AS1022" s="15"/>
      <c r="AT1022" s="15"/>
      <c r="AU1022" s="15"/>
      <c r="AV1022" s="15"/>
      <c r="AW1022" s="15"/>
      <c r="AX1022" s="15"/>
      <c r="AY1022" s="15"/>
      <c r="AZ1022" s="15"/>
      <c r="BA1022" s="15"/>
      <c r="BB1022" s="15"/>
      <c r="BC1022" s="15"/>
      <c r="BD1022" s="15"/>
      <c r="BE1022" s="15"/>
      <c r="BF1022" s="15"/>
      <c r="BG1022" s="15"/>
      <c r="BH1022" s="15"/>
      <c r="BI1022" s="15"/>
      <c r="BJ1022" s="15"/>
      <c r="BK1022" s="15"/>
      <c r="BL1022" s="15"/>
    </row>
    <row r="1023" spans="1:64" x14ac:dyDescent="0.2">
      <c r="A1023" s="15"/>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15"/>
      <c r="BL1023" s="15"/>
    </row>
    <row r="1024" spans="1:64" x14ac:dyDescent="0.2">
      <c r="A1024" s="15"/>
      <c r="B1024" s="15"/>
      <c r="C1024" s="15"/>
      <c r="D1024" s="15"/>
      <c r="E1024" s="15"/>
      <c r="F1024" s="15"/>
      <c r="G1024" s="15"/>
      <c r="H1024" s="15"/>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c r="AP1024" s="15"/>
      <c r="AQ1024" s="15"/>
      <c r="AR1024" s="15"/>
      <c r="AS1024" s="15"/>
      <c r="AT1024" s="15"/>
      <c r="AU1024" s="15"/>
      <c r="AV1024" s="15"/>
      <c r="AW1024" s="15"/>
      <c r="AX1024" s="15"/>
      <c r="AY1024" s="15"/>
      <c r="AZ1024" s="15"/>
      <c r="BA1024" s="15"/>
      <c r="BB1024" s="15"/>
      <c r="BC1024" s="15"/>
      <c r="BD1024" s="15"/>
      <c r="BE1024" s="15"/>
      <c r="BF1024" s="15"/>
      <c r="BG1024" s="15"/>
      <c r="BH1024" s="15"/>
      <c r="BI1024" s="15"/>
      <c r="BJ1024" s="15"/>
      <c r="BK1024" s="15"/>
      <c r="BL1024" s="15"/>
    </row>
    <row r="1025" spans="1:64" x14ac:dyDescent="0.2">
      <c r="A1025" s="15"/>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c r="AP1025" s="15"/>
      <c r="AQ1025" s="15"/>
      <c r="AR1025" s="15"/>
      <c r="AS1025" s="15"/>
      <c r="AT1025" s="15"/>
      <c r="AU1025" s="15"/>
      <c r="AV1025" s="15"/>
      <c r="AW1025" s="15"/>
      <c r="AX1025" s="15"/>
      <c r="AY1025" s="15"/>
      <c r="AZ1025" s="15"/>
      <c r="BA1025" s="15"/>
      <c r="BB1025" s="15"/>
      <c r="BC1025" s="15"/>
      <c r="BD1025" s="15"/>
      <c r="BE1025" s="15"/>
      <c r="BF1025" s="15"/>
      <c r="BG1025" s="15"/>
      <c r="BH1025" s="15"/>
      <c r="BI1025" s="15"/>
      <c r="BJ1025" s="15"/>
      <c r="BK1025" s="15"/>
      <c r="BL1025" s="15"/>
    </row>
  </sheetData>
  <sheetProtection algorithmName="SHA-512" hashValue="lgZmu8Ji3aqxcusk5aYfNo87hvl+tNtGpZRzSMRx/mNAJVYWHwoH+Nu0awXvSOu1cW960sUZ8nYowA3mgDEAlQ==" saltValue="Ae+VZ8bwQbHmfvOCmc0pMw==" spinCount="100000" sheet="1" objects="1" scenarios="1"/>
  <mergeCells count="10">
    <mergeCell ref="A25:G25"/>
    <mergeCell ref="C17:F17"/>
    <mergeCell ref="C18:F18"/>
    <mergeCell ref="C19:F19"/>
    <mergeCell ref="A22:G22"/>
    <mergeCell ref="A7:G7"/>
    <mergeCell ref="F9:G9"/>
    <mergeCell ref="A11:G11"/>
    <mergeCell ref="F13:G13"/>
    <mergeCell ref="C16:F16"/>
  </mergeCells>
  <pageMargins left="0.78749999999999998" right="0.78749999999999998" top="0.78749999999999998" bottom="0.78749999999999998" header="0.511811023622047" footer="0.511811023622047"/>
  <pageSetup paperSize="9" scale="92" orientation="portrait" useFirstPageNumber="1"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9"/>
  <sheetViews>
    <sheetView zoomScaleNormal="100" workbookViewId="0">
      <selection activeCell="C47" sqref="C47"/>
    </sheetView>
  </sheetViews>
  <sheetFormatPr defaultColWidth="11.5703125" defaultRowHeight="12.75" x14ac:dyDescent="0.2"/>
  <cols>
    <col min="1" max="1" width="21.5703125" style="64" customWidth="1"/>
    <col min="2" max="2" width="23.5703125" style="64" customWidth="1"/>
    <col min="3" max="3" width="18.42578125" style="64" customWidth="1"/>
    <col min="4" max="4" width="13.28515625" style="64" customWidth="1"/>
    <col min="5" max="5" width="9.5703125" style="64" customWidth="1"/>
    <col min="6" max="16384" width="11.5703125" style="64"/>
  </cols>
  <sheetData>
    <row r="1" spans="1:5" x14ac:dyDescent="0.2">
      <c r="A1" s="88"/>
      <c r="B1" s="88"/>
      <c r="C1" s="88"/>
      <c r="D1" s="88"/>
      <c r="E1" s="88"/>
    </row>
    <row r="2" spans="1:5" x14ac:dyDescent="0.2">
      <c r="A2" s="89"/>
      <c r="B2" s="88"/>
      <c r="C2" s="88"/>
      <c r="D2" s="88"/>
      <c r="E2" s="88"/>
    </row>
    <row r="3" spans="1:5" x14ac:dyDescent="0.2">
      <c r="A3" s="89"/>
      <c r="B3" s="90"/>
      <c r="C3" s="88"/>
      <c r="D3" s="88"/>
      <c r="E3" s="88"/>
    </row>
    <row r="4" spans="1:5" x14ac:dyDescent="0.2">
      <c r="A4" s="89"/>
      <c r="B4" s="88"/>
      <c r="C4" s="88"/>
      <c r="D4" s="88"/>
      <c r="E4" s="88"/>
    </row>
    <row r="5" spans="1:5" x14ac:dyDescent="0.2">
      <c r="A5" s="89"/>
      <c r="B5" s="88"/>
      <c r="C5" s="88"/>
      <c r="D5" s="88"/>
      <c r="E5" s="88"/>
    </row>
    <row r="6" spans="1:5" x14ac:dyDescent="0.2">
      <c r="A6" s="89"/>
      <c r="B6" s="88"/>
      <c r="C6" s="88"/>
      <c r="D6" s="88"/>
      <c r="E6" s="88"/>
    </row>
    <row r="7" spans="1:5" x14ac:dyDescent="0.2">
      <c r="A7" s="89"/>
      <c r="B7" s="88"/>
      <c r="C7" s="88"/>
      <c r="D7" s="88"/>
      <c r="E7" s="88"/>
    </row>
    <row r="8" spans="1:5" x14ac:dyDescent="0.2">
      <c r="A8" s="89"/>
      <c r="B8" s="88"/>
      <c r="C8" s="88"/>
      <c r="D8" s="88"/>
      <c r="E8" s="88"/>
    </row>
    <row r="9" spans="1:5" ht="15.75" x14ac:dyDescent="0.25">
      <c r="A9" s="91"/>
      <c r="B9" s="88"/>
      <c r="C9" s="88"/>
      <c r="D9" s="88"/>
      <c r="E9" s="88"/>
    </row>
    <row r="10" spans="1:5" ht="15.75" x14ac:dyDescent="0.25">
      <c r="A10" s="91"/>
      <c r="B10" s="88"/>
      <c r="C10" s="88"/>
      <c r="D10" s="88"/>
      <c r="E10" s="88"/>
    </row>
    <row r="11" spans="1:5" ht="15.75" x14ac:dyDescent="0.25">
      <c r="A11" s="201" t="s">
        <v>9</v>
      </c>
      <c r="B11" s="201"/>
      <c r="C11" s="201"/>
      <c r="D11" s="201"/>
      <c r="E11" s="201"/>
    </row>
    <row r="12" spans="1:5" x14ac:dyDescent="0.2">
      <c r="A12" s="202"/>
      <c r="B12" s="202"/>
      <c r="C12" s="202"/>
      <c r="D12" s="202"/>
      <c r="E12" s="202"/>
    </row>
    <row r="13" spans="1:5" x14ac:dyDescent="0.2">
      <c r="A13" s="87"/>
      <c r="D13" s="1">
        <f>Cover!F13</f>
        <v>45483</v>
      </c>
      <c r="E13" s="1"/>
    </row>
    <row r="15" spans="1:5" x14ac:dyDescent="0.2">
      <c r="A15" s="92" t="s">
        <v>4</v>
      </c>
      <c r="B15" s="249" t="str">
        <f>IF(Cover!C17="","",Cover!C17)</f>
        <v/>
      </c>
      <c r="C15" s="250"/>
    </row>
    <row r="17" spans="1:5" x14ac:dyDescent="0.2">
      <c r="A17" s="92" t="s">
        <v>6</v>
      </c>
      <c r="B17" s="249" t="str">
        <f>IF(Cover!C19="","",Cover!C19)</f>
        <v/>
      </c>
      <c r="C17" s="250"/>
    </row>
    <row r="20" spans="1:5" x14ac:dyDescent="0.2">
      <c r="B20" s="248" t="s">
        <v>343</v>
      </c>
      <c r="C20" s="248" t="s">
        <v>344</v>
      </c>
      <c r="D20" s="94"/>
    </row>
    <row r="21" spans="1:5" x14ac:dyDescent="0.2">
      <c r="B21" s="94"/>
      <c r="C21" s="94"/>
      <c r="D21" s="94"/>
    </row>
    <row r="22" spans="1:5" x14ac:dyDescent="0.2">
      <c r="A22" s="191" t="s">
        <v>324</v>
      </c>
      <c r="B22" s="191"/>
      <c r="C22" s="95">
        <f>IF(OR('Data &amp; Calc Sheet'!H$21="",'Data &amp; Calc Sheet'!H$21=0),0,'Data &amp; Calc Sheet'!C58)</f>
        <v>0</v>
      </c>
      <c r="D22" s="96"/>
      <c r="E22" s="97"/>
    </row>
    <row r="23" spans="1:5" x14ac:dyDescent="0.2">
      <c r="A23" s="191" t="s">
        <v>325</v>
      </c>
      <c r="B23" s="191"/>
      <c r="C23" s="95">
        <f>IF(OR('Data &amp; Calc Sheet'!H$21="",'Data &amp; Calc Sheet'!H$21=0),0,'Data &amp; Calc Sheet'!C59)</f>
        <v>0</v>
      </c>
      <c r="D23" s="96"/>
      <c r="E23" s="97"/>
    </row>
    <row r="24" spans="1:5" x14ac:dyDescent="0.2">
      <c r="A24" s="191" t="s">
        <v>326</v>
      </c>
      <c r="B24" s="191"/>
      <c r="C24" s="95">
        <f>IF(OR('Data &amp; Calc Sheet'!H$21="",'Data &amp; Calc Sheet'!H$21=0),0,'Data &amp; Calc Sheet'!C60)</f>
        <v>0</v>
      </c>
      <c r="D24" s="96"/>
      <c r="E24" s="97"/>
    </row>
    <row r="25" spans="1:5" x14ac:dyDescent="0.2">
      <c r="A25" s="204" t="s">
        <v>327</v>
      </c>
      <c r="B25" s="204"/>
      <c r="C25" s="95">
        <f>IF(OR('Data &amp; Calc Sheet'!H$21="",'Data &amp; Calc Sheet'!H$21=0),0,'Data &amp; Calc Sheet'!C61)</f>
        <v>0</v>
      </c>
      <c r="D25" s="96"/>
      <c r="E25" s="97"/>
    </row>
    <row r="26" spans="1:5" x14ac:dyDescent="0.2">
      <c r="A26" s="204" t="s">
        <v>549</v>
      </c>
      <c r="B26" s="204"/>
      <c r="C26" s="95">
        <f>IF(OR('Data &amp; Calc Sheet'!H$21="",'Data &amp; Calc Sheet'!H$21=0),0,'Data &amp; Calc Sheet'!C62)</f>
        <v>0</v>
      </c>
      <c r="D26" s="96"/>
      <c r="E26" s="97"/>
    </row>
    <row r="27" spans="1:5" x14ac:dyDescent="0.2">
      <c r="A27" s="191" t="s">
        <v>550</v>
      </c>
      <c r="B27" s="191"/>
      <c r="C27" s="95">
        <f>IF(OR('Data &amp; Calc Sheet'!H$21="",'Data &amp; Calc Sheet'!H$21=0),0,'Data &amp; Calc Sheet'!C63)</f>
        <v>0</v>
      </c>
      <c r="D27" s="96"/>
      <c r="E27" s="97"/>
    </row>
    <row r="28" spans="1:5" x14ac:dyDescent="0.2">
      <c r="A28" s="191" t="s">
        <v>551</v>
      </c>
      <c r="B28" s="191"/>
      <c r="C28" s="95">
        <f>IF(OR('Data &amp; Calc Sheet'!H$21="",'Data &amp; Calc Sheet'!H$21=0),0,'Data &amp; Calc Sheet'!C64)</f>
        <v>0</v>
      </c>
      <c r="D28" s="96"/>
      <c r="E28" s="97"/>
    </row>
    <row r="29" spans="1:5" x14ac:dyDescent="0.2">
      <c r="B29" s="47"/>
      <c r="C29" s="95"/>
      <c r="D29" s="97"/>
      <c r="E29" s="97"/>
    </row>
    <row r="30" spans="1:5" x14ac:dyDescent="0.2">
      <c r="B30" s="98" t="s">
        <v>552</v>
      </c>
      <c r="C30" s="99">
        <f>SUM(C22:C28)</f>
        <v>0</v>
      </c>
      <c r="D30" s="64" t="s">
        <v>336</v>
      </c>
    </row>
    <row r="31" spans="1:5" x14ac:dyDescent="0.2">
      <c r="B31" s="47"/>
      <c r="C31" s="95"/>
      <c r="D31" s="97"/>
    </row>
    <row r="32" spans="1:5" x14ac:dyDescent="0.2">
      <c r="B32" s="67" t="s">
        <v>332</v>
      </c>
      <c r="C32" s="259"/>
    </row>
    <row r="33" spans="1:9" x14ac:dyDescent="0.2">
      <c r="B33" s="47"/>
      <c r="C33" s="95"/>
    </row>
    <row r="34" spans="1:9" x14ac:dyDescent="0.2">
      <c r="A34" s="191" t="s">
        <v>469</v>
      </c>
      <c r="B34" s="191"/>
      <c r="C34" s="95">
        <f>IF(OR('Data &amp; Calc Sheet'!H$21="",'Data &amp; Calc Sheet'!H$21=0),0,'Time Based Service - Alternate'!K115)</f>
        <v>0</v>
      </c>
    </row>
    <row r="35" spans="1:9" x14ac:dyDescent="0.2">
      <c r="A35" s="191" t="s">
        <v>503</v>
      </c>
      <c r="B35" s="191"/>
      <c r="C35" s="95">
        <f>IF(OR('Data &amp; Calc Sheet'!H$21="",'Data &amp; Calc Sheet'!H$21=0),0,'Time Based Service - Alternate'!K147)</f>
        <v>0</v>
      </c>
    </row>
    <row r="36" spans="1:9" x14ac:dyDescent="0.2">
      <c r="A36" s="191" t="s">
        <v>522</v>
      </c>
      <c r="B36" s="191"/>
      <c r="C36" s="95">
        <f>IF(OR('Data &amp; Calc Sheet'!H$21="",'Data &amp; Calc Sheet'!H$21=0),0,'Time Based Service - Alternate'!K167)</f>
        <v>0</v>
      </c>
    </row>
    <row r="37" spans="1:9" x14ac:dyDescent="0.2">
      <c r="A37" s="191" t="s">
        <v>553</v>
      </c>
      <c r="B37" s="191"/>
      <c r="C37" s="95">
        <f>IF(OR('Data &amp; Calc Sheet'!H$21="",'Data &amp; Calc Sheet'!H$21=0),0,'Time Based Service - Alternate'!K181)</f>
        <v>0</v>
      </c>
      <c r="D37" s="72"/>
      <c r="F37" s="72"/>
      <c r="G37" s="72"/>
      <c r="H37" s="72"/>
      <c r="I37" s="48"/>
    </row>
    <row r="38" spans="1:9" x14ac:dyDescent="0.2">
      <c r="A38" s="191" t="s">
        <v>540</v>
      </c>
      <c r="B38" s="191"/>
      <c r="C38" s="95">
        <f>IF(OR('Data &amp; Calc Sheet'!H$21="",'Data &amp; Calc Sheet'!H$21=0),0,'Time Based Service - Alternate'!K195)</f>
        <v>0</v>
      </c>
    </row>
    <row r="39" spans="1:9" x14ac:dyDescent="0.2">
      <c r="A39" s="191" t="s">
        <v>548</v>
      </c>
      <c r="B39" s="191"/>
      <c r="C39" s="95">
        <f>IF(OR('Data &amp; Calc Sheet'!H$21="",'Data &amp; Calc Sheet'!H$21=0),0,'Time Based Service - Alternate'!K206)</f>
        <v>0</v>
      </c>
    </row>
    <row r="40" spans="1:9" x14ac:dyDescent="0.2">
      <c r="C40" s="129"/>
    </row>
    <row r="41" spans="1:9" x14ac:dyDescent="0.2">
      <c r="B41" s="98" t="s">
        <v>552</v>
      </c>
      <c r="C41" s="99">
        <f>SUM(C34:C39)</f>
        <v>0</v>
      </c>
      <c r="D41" s="64" t="s">
        <v>336</v>
      </c>
    </row>
    <row r="42" spans="1:9" x14ac:dyDescent="0.2">
      <c r="H42" s="24"/>
    </row>
    <row r="43" spans="1:9" x14ac:dyDescent="0.2">
      <c r="B43" s="98" t="s">
        <v>573</v>
      </c>
      <c r="C43" s="95">
        <f>C30+C41</f>
        <v>0</v>
      </c>
      <c r="D43" s="64" t="s">
        <v>336</v>
      </c>
    </row>
    <row r="44" spans="1:9" x14ac:dyDescent="0.2">
      <c r="B44" s="47" t="s">
        <v>339</v>
      </c>
      <c r="C44" s="96">
        <f>IF(OR('Data &amp; Calc Sheet'!H21="",'Data &amp; Calc Sheet'!H21=0),0,'Time Based Service - Alternate'!C16)</f>
        <v>0</v>
      </c>
    </row>
    <row r="45" spans="1:9" x14ac:dyDescent="0.2">
      <c r="B45" s="98" t="s">
        <v>552</v>
      </c>
      <c r="C45" s="147">
        <f>C43-(C43*C44)</f>
        <v>0</v>
      </c>
    </row>
    <row r="46" spans="1:9" x14ac:dyDescent="0.2">
      <c r="B46" s="98" t="s">
        <v>554</v>
      </c>
      <c r="C46" s="127">
        <f>C43*0.15</f>
        <v>0</v>
      </c>
      <c r="D46" s="64" t="s">
        <v>555</v>
      </c>
    </row>
    <row r="47" spans="1:9" x14ac:dyDescent="0.2">
      <c r="B47" s="92" t="s">
        <v>556</v>
      </c>
      <c r="C47" s="106">
        <f>SUM(C45:C46)</f>
        <v>0</v>
      </c>
      <c r="D47" s="104"/>
    </row>
    <row r="48" spans="1:9" x14ac:dyDescent="0.2">
      <c r="B48" s="92"/>
      <c r="C48" s="131"/>
      <c r="D48" s="131"/>
    </row>
    <row r="49" spans="1:5" x14ac:dyDescent="0.2">
      <c r="A49" s="205" t="str">
        <f>Disclaimer!A7</f>
        <v>Copyright © 2024 - M. Keuter - Some Rights Reserved</v>
      </c>
      <c r="B49" s="205"/>
      <c r="C49" s="205"/>
      <c r="D49" s="205"/>
      <c r="E49" s="205"/>
    </row>
  </sheetData>
  <sheetProtection algorithmName="SHA-512" hashValue="6vT4vcT47sDCrmbLl/G350FVe7LPHzNmK0Yl0zf2vXcnJuOLAR/eQ02Ug8fqETIstLghbGWUnpFOzdsNSZ9tKA==" saltValue="LSLdxk/HBiO8zN28dn3K2g==" spinCount="100000" sheet="1" objects="1" scenarios="1"/>
  <mergeCells count="19">
    <mergeCell ref="A37:B37"/>
    <mergeCell ref="A38:B38"/>
    <mergeCell ref="A39:B39"/>
    <mergeCell ref="A49:E49"/>
    <mergeCell ref="A27:B27"/>
    <mergeCell ref="A28:B28"/>
    <mergeCell ref="A34:B34"/>
    <mergeCell ref="A35:B35"/>
    <mergeCell ref="A36:B36"/>
    <mergeCell ref="A22:B22"/>
    <mergeCell ref="A23:B23"/>
    <mergeCell ref="A24:B24"/>
    <mergeCell ref="A25:B25"/>
    <mergeCell ref="A26:B26"/>
    <mergeCell ref="A11:E11"/>
    <mergeCell ref="A12:E12"/>
    <mergeCell ref="D13:E13"/>
    <mergeCell ref="B15:C15"/>
    <mergeCell ref="B17:C1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N48"/>
  <sheetViews>
    <sheetView zoomScaleNormal="100" workbookViewId="0">
      <selection activeCell="C46" sqref="C46"/>
    </sheetView>
  </sheetViews>
  <sheetFormatPr defaultColWidth="11.5703125" defaultRowHeight="12.75" x14ac:dyDescent="0.2"/>
  <cols>
    <col min="1" max="1" width="15.7109375" style="64" customWidth="1"/>
    <col min="2" max="2" width="23.5703125" style="64" customWidth="1"/>
    <col min="3" max="3" width="12.85546875" style="64" customWidth="1"/>
    <col min="4" max="5" width="13.140625" style="64" customWidth="1"/>
    <col min="6" max="6" width="14.42578125" style="64" customWidth="1"/>
    <col min="7" max="66" width="11.5703125" style="64"/>
  </cols>
  <sheetData>
    <row r="1" spans="1:6" x14ac:dyDescent="0.2">
      <c r="A1" s="140"/>
      <c r="B1" s="146"/>
      <c r="C1" s="146"/>
      <c r="D1" s="146"/>
      <c r="E1" s="146"/>
      <c r="F1" s="88"/>
    </row>
    <row r="2" spans="1:6" x14ac:dyDescent="0.2">
      <c r="A2" s="140"/>
      <c r="B2" s="146"/>
      <c r="C2" s="146"/>
      <c r="D2" s="146"/>
      <c r="E2" s="146"/>
      <c r="F2" s="88"/>
    </row>
    <row r="3" spans="1:6" x14ac:dyDescent="0.2">
      <c r="A3" s="140"/>
      <c r="B3" s="148" t="s">
        <v>342</v>
      </c>
      <c r="C3" s="146"/>
      <c r="D3" s="146"/>
      <c r="E3" s="146"/>
      <c r="F3" s="88"/>
    </row>
    <row r="4" spans="1:6" x14ac:dyDescent="0.2">
      <c r="A4" s="140"/>
      <c r="B4" s="146"/>
      <c r="C4" s="146"/>
      <c r="D4" s="146"/>
      <c r="E4" s="146"/>
      <c r="F4" s="88"/>
    </row>
    <row r="5" spans="1:6" x14ac:dyDescent="0.2">
      <c r="A5" s="140"/>
      <c r="B5" s="146"/>
      <c r="C5" s="146"/>
      <c r="D5" s="146"/>
      <c r="E5" s="146"/>
      <c r="F5" s="88"/>
    </row>
    <row r="6" spans="1:6" x14ac:dyDescent="0.2">
      <c r="A6" s="140"/>
      <c r="B6" s="146"/>
      <c r="C6" s="146"/>
      <c r="D6" s="146"/>
      <c r="E6" s="146"/>
      <c r="F6" s="88"/>
    </row>
    <row r="7" spans="1:6" x14ac:dyDescent="0.2">
      <c r="A7" s="140"/>
      <c r="B7" s="146"/>
      <c r="C7" s="146"/>
      <c r="D7" s="146"/>
      <c r="E7" s="146"/>
      <c r="F7" s="88"/>
    </row>
    <row r="8" spans="1:6" x14ac:dyDescent="0.2">
      <c r="A8" s="140"/>
      <c r="B8" s="146"/>
      <c r="C8" s="146"/>
      <c r="D8" s="146"/>
      <c r="E8" s="146"/>
      <c r="F8" s="88"/>
    </row>
    <row r="9" spans="1:6" ht="15.75" x14ac:dyDescent="0.25">
      <c r="A9" s="149"/>
      <c r="B9" s="146"/>
      <c r="C9" s="146"/>
      <c r="D9" s="146"/>
      <c r="E9" s="146"/>
      <c r="F9" s="88"/>
    </row>
    <row r="10" spans="1:6" ht="15.75" x14ac:dyDescent="0.25">
      <c r="A10" s="149"/>
      <c r="B10" s="146"/>
      <c r="C10" s="146"/>
      <c r="D10" s="146"/>
      <c r="E10" s="146"/>
      <c r="F10" s="88"/>
    </row>
    <row r="11" spans="1:6" ht="15.75" x14ac:dyDescent="0.2">
      <c r="A11" s="6" t="s">
        <v>9</v>
      </c>
      <c r="B11" s="6"/>
      <c r="C11" s="6"/>
      <c r="D11" s="6"/>
      <c r="E11" s="6"/>
    </row>
    <row r="12" spans="1:6" x14ac:dyDescent="0.2">
      <c r="A12" s="2"/>
      <c r="B12" s="2"/>
      <c r="C12" s="2"/>
      <c r="D12" s="2"/>
      <c r="E12" s="2"/>
    </row>
    <row r="13" spans="1:6" x14ac:dyDescent="0.2">
      <c r="A13" s="87"/>
      <c r="D13" s="1">
        <f>Cover!F13</f>
        <v>45483</v>
      </c>
      <c r="E13" s="1"/>
      <c r="F13" s="132"/>
    </row>
    <row r="15" spans="1:6" x14ac:dyDescent="0.2">
      <c r="A15" s="92" t="s">
        <v>4</v>
      </c>
      <c r="B15" s="249" t="str">
        <f>IF(Cover!C17="","",Cover!C17)</f>
        <v/>
      </c>
      <c r="C15" s="250"/>
    </row>
    <row r="17" spans="1:7" x14ac:dyDescent="0.2">
      <c r="A17" s="92" t="s">
        <v>6</v>
      </c>
      <c r="B17" s="249" t="str">
        <f>IF(Cover!C19="","",Cover!C19)</f>
        <v/>
      </c>
      <c r="C17" s="250"/>
    </row>
    <row r="18" spans="1:7" x14ac:dyDescent="0.2">
      <c r="B18" s="151"/>
    </row>
    <row r="19" spans="1:7" x14ac:dyDescent="0.2">
      <c r="B19" s="248" t="s">
        <v>343</v>
      </c>
      <c r="C19" s="197" t="s">
        <v>557</v>
      </c>
      <c r="D19" s="197"/>
      <c r="E19" s="197"/>
    </row>
    <row r="20" spans="1:7" x14ac:dyDescent="0.2">
      <c r="F20"/>
      <c r="G20"/>
    </row>
    <row r="21" spans="1:7" x14ac:dyDescent="0.2">
      <c r="A21" s="191" t="s">
        <v>324</v>
      </c>
      <c r="B21" s="191"/>
      <c r="C21" s="95">
        <f>IF(OR('Data &amp; Calc Sheet'!H$21="",'Data &amp; Calc Sheet'!H$21=0),0,'Data &amp; Calc Sheet'!C58)</f>
        <v>0</v>
      </c>
      <c r="D21" s="150" t="str">
        <f>IF('Time Based Service - Alternate'!C$10='Cost Based Service Req.'!L$3,'Data &amp; Calc Sheet'!M58,"")</f>
        <v/>
      </c>
      <c r="E21" s="131" t="str">
        <f>IF('Time Based Service - Alternate'!C$10='Cost Based Service Req.'!L$3,'Data &amp; Calc Sheet'!N58,"")</f>
        <v/>
      </c>
      <c r="F21" s="97"/>
      <c r="G21"/>
    </row>
    <row r="22" spans="1:7" x14ac:dyDescent="0.2">
      <c r="A22" s="191" t="s">
        <v>325</v>
      </c>
      <c r="B22" s="191"/>
      <c r="C22" s="95">
        <f>IF(OR('Data &amp; Calc Sheet'!H$21="",'Data &amp; Calc Sheet'!H$21=0),0,'Data &amp; Calc Sheet'!C59)</f>
        <v>0</v>
      </c>
      <c r="D22" s="150" t="str">
        <f>IF('Time Based Service - Alternate'!C$10='Cost Based Service Req.'!L$3,'Data &amp; Calc Sheet'!M59,"")</f>
        <v/>
      </c>
      <c r="E22" s="131" t="str">
        <f>IF('Time Based Service - Alternate'!C$10='Cost Based Service Req.'!L$3,'Data &amp; Calc Sheet'!N59,"")</f>
        <v/>
      </c>
      <c r="F22" s="97"/>
      <c r="G22"/>
    </row>
    <row r="23" spans="1:7" x14ac:dyDescent="0.2">
      <c r="A23" s="191" t="s">
        <v>326</v>
      </c>
      <c r="B23" s="191"/>
      <c r="C23" s="95">
        <f>IF(OR('Data &amp; Calc Sheet'!H$21="",'Data &amp; Calc Sheet'!H$21=0),0,'Data &amp; Calc Sheet'!C60)</f>
        <v>0</v>
      </c>
      <c r="D23" s="150" t="str">
        <f>IF('Time Based Service - Alternate'!C$10='Cost Based Service Req.'!L$3,'Data &amp; Calc Sheet'!M60,"")</f>
        <v/>
      </c>
      <c r="E23" s="131" t="str">
        <f>IF('Time Based Service - Alternate'!C$10='Cost Based Service Req.'!L$3,'Data &amp; Calc Sheet'!N60,"")</f>
        <v/>
      </c>
      <c r="F23" s="97"/>
      <c r="G23"/>
    </row>
    <row r="24" spans="1:7" x14ac:dyDescent="0.2">
      <c r="A24" s="204" t="s">
        <v>327</v>
      </c>
      <c r="B24" s="204"/>
      <c r="C24" s="95">
        <f>IF(OR('Data &amp; Calc Sheet'!H$21="",'Data &amp; Calc Sheet'!H$21=0),0,'Data &amp; Calc Sheet'!C61)</f>
        <v>0</v>
      </c>
      <c r="D24" s="150" t="str">
        <f>IF('Time Based Service - Alternate'!C$10='Cost Based Service Req.'!L$3,'Data &amp; Calc Sheet'!M61,"")</f>
        <v/>
      </c>
      <c r="E24" s="131" t="str">
        <f>IF('Time Based Service - Alternate'!C$10='Cost Based Service Req.'!L$3,'Data &amp; Calc Sheet'!N61,"")</f>
        <v/>
      </c>
      <c r="F24" s="97"/>
      <c r="G24"/>
    </row>
    <row r="25" spans="1:7" x14ac:dyDescent="0.2">
      <c r="A25" s="204" t="s">
        <v>549</v>
      </c>
      <c r="B25" s="204"/>
      <c r="C25" s="95">
        <f>IF(OR('Data &amp; Calc Sheet'!H$21="",'Data &amp; Calc Sheet'!H$21=0),0,'Data &amp; Calc Sheet'!C62)</f>
        <v>0</v>
      </c>
      <c r="D25" s="150" t="str">
        <f>IF('Time Based Service - Alternate'!C$10='Cost Based Service Req.'!L$3,'Data &amp; Calc Sheet'!M62,"")</f>
        <v/>
      </c>
      <c r="E25" s="131" t="str">
        <f>IF('Time Based Service - Alternate'!C$10='Cost Based Service Req.'!L$3,'Data &amp; Calc Sheet'!N62,"")</f>
        <v/>
      </c>
      <c r="F25" s="97"/>
      <c r="G25"/>
    </row>
    <row r="26" spans="1:7" x14ac:dyDescent="0.2">
      <c r="A26" s="191" t="s">
        <v>550</v>
      </c>
      <c r="B26" s="191"/>
      <c r="C26" s="95">
        <f>IF(OR('Data &amp; Calc Sheet'!H$21="",'Data &amp; Calc Sheet'!H$21=0),0,'Data &amp; Calc Sheet'!C63)</f>
        <v>0</v>
      </c>
      <c r="D26" s="150"/>
      <c r="E26" s="131" t="str">
        <f>IF('Time Based Service - Alternate'!C$10='Cost Based Service Req.'!L$3,'Data &amp; Calc Sheet'!N63,"")</f>
        <v/>
      </c>
      <c r="F26" s="97"/>
      <c r="G26"/>
    </row>
    <row r="27" spans="1:7" x14ac:dyDescent="0.2">
      <c r="A27" s="191" t="s">
        <v>551</v>
      </c>
      <c r="B27" s="191"/>
      <c r="C27" s="95">
        <f>IF(OR('Data &amp; Calc Sheet'!H$21="",'Data &amp; Calc Sheet'!H$21=0),0,'Data &amp; Calc Sheet'!C64)</f>
        <v>0</v>
      </c>
      <c r="D27" s="150"/>
      <c r="E27" s="131" t="str">
        <f>IF('Time Based Service - Alternate'!C$10='Cost Based Service Req.'!L$3,'Data &amp; Calc Sheet'!N64,"")</f>
        <v/>
      </c>
      <c r="F27" s="97"/>
      <c r="G27"/>
    </row>
    <row r="28" spans="1:7" x14ac:dyDescent="0.2">
      <c r="B28" s="47"/>
      <c r="C28" s="95"/>
      <c r="D28" s="97"/>
      <c r="E28" s="97"/>
      <c r="F28" s="97"/>
    </row>
    <row r="29" spans="1:7" x14ac:dyDescent="0.2">
      <c r="B29" s="98" t="s">
        <v>552</v>
      </c>
      <c r="C29" s="99">
        <f>SUM(C21:C27)</f>
        <v>0</v>
      </c>
      <c r="D29" s="99"/>
      <c r="E29" s="99" t="str">
        <f>IF('Time Based Service - Alternate'!C10='Cost Based Service Req.'!L$3,SUM(E21:E27),"")</f>
        <v/>
      </c>
    </row>
    <row r="30" spans="1:7" x14ac:dyDescent="0.2">
      <c r="B30" s="47"/>
      <c r="C30" s="95"/>
      <c r="E30" s="125"/>
      <c r="F30" s="97"/>
    </row>
    <row r="31" spans="1:7" x14ac:dyDescent="0.2">
      <c r="B31" s="67" t="s">
        <v>332</v>
      </c>
      <c r="C31" s="259"/>
      <c r="E31" s="125"/>
      <c r="F31"/>
    </row>
    <row r="32" spans="1:7" x14ac:dyDescent="0.2">
      <c r="B32" s="47"/>
      <c r="C32" s="95"/>
      <c r="E32" s="125"/>
      <c r="F32"/>
    </row>
    <row r="33" spans="1:10" x14ac:dyDescent="0.2">
      <c r="A33" s="191" t="s">
        <v>469</v>
      </c>
      <c r="B33" s="191"/>
      <c r="C33" s="95">
        <f>IF(OR('Data &amp; Calc Sheet'!H$21="",'Data &amp; Calc Sheet'!H$21=0),0,'Time Based Service - Alternate'!K115)</f>
        <v>0</v>
      </c>
      <c r="E33" s="125"/>
      <c r="F33"/>
    </row>
    <row r="34" spans="1:10" x14ac:dyDescent="0.2">
      <c r="A34" s="191" t="s">
        <v>503</v>
      </c>
      <c r="B34" s="191"/>
      <c r="C34" s="95">
        <f>IF(OR('Data &amp; Calc Sheet'!H$21="",'Data &amp; Calc Sheet'!H$21=0),0,'Time Based Service - Alternate'!K147)</f>
        <v>0</v>
      </c>
      <c r="E34" s="125"/>
      <c r="F34"/>
    </row>
    <row r="35" spans="1:10" x14ac:dyDescent="0.2">
      <c r="A35" s="191" t="s">
        <v>522</v>
      </c>
      <c r="B35" s="191"/>
      <c r="C35" s="95">
        <f>IF(OR('Data &amp; Calc Sheet'!H$21="",'Data &amp; Calc Sheet'!H$21=0),0,'Time Based Service - Alternate'!K167)</f>
        <v>0</v>
      </c>
      <c r="E35" s="125"/>
      <c r="F35"/>
    </row>
    <row r="36" spans="1:10" x14ac:dyDescent="0.2">
      <c r="A36" s="191" t="s">
        <v>553</v>
      </c>
      <c r="B36" s="191"/>
      <c r="C36" s="95">
        <f>IF(OR('Data &amp; Calc Sheet'!H$21="",'Data &amp; Calc Sheet'!H$21=0),0,'Time Based Service - Alternate'!K181)</f>
        <v>0</v>
      </c>
      <c r="D36" s="72"/>
      <c r="E36" s="37"/>
      <c r="F36"/>
      <c r="G36" s="72"/>
    </row>
    <row r="37" spans="1:10" x14ac:dyDescent="0.2">
      <c r="A37" s="191" t="s">
        <v>540</v>
      </c>
      <c r="B37" s="191"/>
      <c r="C37" s="95">
        <f>IF(OR('Data &amp; Calc Sheet'!H$21="",'Data &amp; Calc Sheet'!H$21=0),0,'Time Based Service - Alternate'!K195)</f>
        <v>0</v>
      </c>
      <c r="E37" s="125"/>
      <c r="F37"/>
      <c r="H37" s="72"/>
      <c r="I37" s="72"/>
      <c r="J37" s="48"/>
    </row>
    <row r="38" spans="1:10" x14ac:dyDescent="0.2">
      <c r="A38" s="191" t="s">
        <v>548</v>
      </c>
      <c r="B38" s="191"/>
      <c r="C38" s="95">
        <f>IF(OR('Data &amp; Calc Sheet'!H$21="",'Data &amp; Calc Sheet'!H$21=0),0,'Time Based Service - Alternate'!K206)</f>
        <v>0</v>
      </c>
      <c r="E38" s="125"/>
      <c r="F38"/>
    </row>
    <row r="39" spans="1:10" x14ac:dyDescent="0.2">
      <c r="C39" s="129"/>
      <c r="E39" s="125"/>
      <c r="F39"/>
    </row>
    <row r="40" spans="1:10" x14ac:dyDescent="0.2">
      <c r="B40" s="98" t="s">
        <v>552</v>
      </c>
      <c r="C40" s="99">
        <f>SUM(C33:C38)</f>
        <v>0</v>
      </c>
      <c r="D40" s="64" t="s">
        <v>336</v>
      </c>
      <c r="E40" s="125"/>
      <c r="F40"/>
      <c r="G40"/>
    </row>
    <row r="41" spans="1:10" x14ac:dyDescent="0.2">
      <c r="B41" s="98"/>
      <c r="C41" s="95"/>
      <c r="E41" s="125"/>
      <c r="F41"/>
      <c r="G41"/>
    </row>
    <row r="42" spans="1:10" x14ac:dyDescent="0.2">
      <c r="B42" s="98" t="s">
        <v>573</v>
      </c>
      <c r="C42" s="99">
        <f>C29+C40</f>
        <v>0</v>
      </c>
      <c r="D42" s="151" t="s">
        <v>336</v>
      </c>
      <c r="E42" s="99" t="str">
        <f>IF('Time Based Service - Alternate'!C$10='Cost Based Service Req.'!L$3,E29,"")</f>
        <v/>
      </c>
      <c r="F42"/>
      <c r="G42"/>
    </row>
    <row r="43" spans="1:10" x14ac:dyDescent="0.2">
      <c r="B43" s="47" t="s">
        <v>339</v>
      </c>
      <c r="C43" s="96">
        <f>IF(OR('Data &amp; Calc Sheet'!H21="",'Data &amp; Calc Sheet'!H21=0),0,'Time Based Service - Alternate'!C16)</f>
        <v>0</v>
      </c>
      <c r="E43" s="96">
        <f>IF(OR('Data &amp; Calc Sheet'!H21="",'Data &amp; Calc Sheet'!H21=0),0,IF('Time Based Service - Alternate'!C$10='Cost Based Service Req.'!L$3,'Time Based Service - Alternate'!C16,""))</f>
        <v>0</v>
      </c>
      <c r="F43"/>
      <c r="G43"/>
    </row>
    <row r="44" spans="1:10" x14ac:dyDescent="0.2">
      <c r="B44" s="98" t="s">
        <v>552</v>
      </c>
      <c r="C44" s="147">
        <f>C42-(C42*C43)</f>
        <v>0</v>
      </c>
      <c r="E44" s="147" t="str">
        <f>IF('Time Based Service - Alternate'!C$10='Cost Based Service Req.'!L$3,E42-(E42*E43),"")</f>
        <v/>
      </c>
      <c r="F44"/>
    </row>
    <row r="45" spans="1:10" x14ac:dyDescent="0.2">
      <c r="B45" s="98" t="s">
        <v>554</v>
      </c>
      <c r="C45" s="127">
        <f>C42*0.15</f>
        <v>0</v>
      </c>
      <c r="D45" s="64" t="s">
        <v>555</v>
      </c>
      <c r="E45" s="95" t="str">
        <f>IF('Time Based Service - Alternate'!C$10='Cost Based Service Req.'!L$3,E42*0.15,"")</f>
        <v/>
      </c>
    </row>
    <row r="46" spans="1:10" x14ac:dyDescent="0.2">
      <c r="B46" s="92" t="s">
        <v>556</v>
      </c>
      <c r="C46" s="106">
        <f>SUM(C44:C45)</f>
        <v>0</v>
      </c>
      <c r="D46" s="104"/>
      <c r="E46" s="106" t="str">
        <f>IF('Time Based Service - Alternate'!C$10='Cost Based Service Req.'!L$3,SUM(E44:E45),"")</f>
        <v/>
      </c>
    </row>
    <row r="48" spans="1:10" x14ac:dyDescent="0.2">
      <c r="A48" s="200" t="str">
        <f>Disclaimer!A7</f>
        <v>Copyright © 2024 - M. Keuter - Some Rights Reserved</v>
      </c>
      <c r="B48" s="200" t="s">
        <v>556</v>
      </c>
      <c r="C48" s="200">
        <f>SUM(C44:C45)</f>
        <v>0</v>
      </c>
      <c r="D48" s="200"/>
      <c r="E48" s="200"/>
    </row>
  </sheetData>
  <sheetProtection algorithmName="SHA-512" hashValue="+nYYk/uXFY4IcGzEaRSPt942BdzcpsNEffPuA5E6r3+79IQQp1UMevOKIwZW8bec5D/ssN+FfQPKR2VdFrRM1Q==" saltValue="jDQpUQfcMlvO7rTMznlWqw==" spinCount="100000" sheet="1" objects="1" scenarios="1"/>
  <mergeCells count="20">
    <mergeCell ref="A48:E48"/>
    <mergeCell ref="A34:B34"/>
    <mergeCell ref="A35:B35"/>
    <mergeCell ref="A36:B36"/>
    <mergeCell ref="A37:B37"/>
    <mergeCell ref="A38:B38"/>
    <mergeCell ref="A24:B24"/>
    <mergeCell ref="A25:B25"/>
    <mergeCell ref="A26:B26"/>
    <mergeCell ref="A27:B27"/>
    <mergeCell ref="A33:B33"/>
    <mergeCell ref="C19:E19"/>
    <mergeCell ref="A21:B21"/>
    <mergeCell ref="A22:B22"/>
    <mergeCell ref="A23:B23"/>
    <mergeCell ref="A11:E11"/>
    <mergeCell ref="A12:E12"/>
    <mergeCell ref="D13:E13"/>
    <mergeCell ref="B15:C15"/>
    <mergeCell ref="B17:C1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L1087"/>
  <sheetViews>
    <sheetView zoomScaleNormal="100" workbookViewId="0">
      <selection activeCell="A63" sqref="A63:F78"/>
    </sheetView>
  </sheetViews>
  <sheetFormatPr defaultColWidth="11.5703125" defaultRowHeight="12.75" x14ac:dyDescent="0.2"/>
  <cols>
    <col min="1" max="1" width="8.5703125" style="64" customWidth="1"/>
    <col min="2" max="2" width="11.5703125" style="64"/>
    <col min="3" max="3" width="18.42578125" style="64" customWidth="1"/>
    <col min="4" max="4" width="13.85546875" style="64" customWidth="1"/>
    <col min="5" max="5" width="11.5703125" style="64"/>
    <col min="6" max="6" width="16.5703125" style="64" customWidth="1"/>
    <col min="7" max="64" width="11.5703125" style="64"/>
  </cols>
  <sheetData>
    <row r="1" spans="1:11" ht="15.75" x14ac:dyDescent="0.25">
      <c r="A1" s="201" t="s">
        <v>588</v>
      </c>
      <c r="B1" s="201"/>
      <c r="C1" s="201"/>
      <c r="D1" s="201"/>
      <c r="E1" s="201"/>
      <c r="F1" s="201"/>
      <c r="G1" s="201"/>
      <c r="H1" s="125"/>
      <c r="I1" s="125"/>
      <c r="J1" s="125"/>
      <c r="K1" s="125"/>
    </row>
    <row r="2" spans="1:11" x14ac:dyDescent="0.2">
      <c r="A2" s="227"/>
      <c r="B2" s="227"/>
      <c r="C2" s="227"/>
      <c r="D2" s="227"/>
      <c r="E2" s="227"/>
      <c r="F2" s="227"/>
      <c r="G2" s="227"/>
      <c r="H2" s="125"/>
      <c r="I2" s="125"/>
      <c r="J2" s="125"/>
      <c r="K2" s="125"/>
    </row>
    <row r="3" spans="1:11" x14ac:dyDescent="0.2">
      <c r="A3" s="152"/>
      <c r="E3" s="228" t="s">
        <v>589</v>
      </c>
      <c r="F3" s="228"/>
      <c r="H3" s="125"/>
      <c r="I3" s="125"/>
      <c r="J3" s="125"/>
      <c r="K3" s="125"/>
    </row>
    <row r="4" spans="1:11" x14ac:dyDescent="0.2">
      <c r="A4" s="152"/>
      <c r="E4" s="125"/>
      <c r="H4" s="125"/>
      <c r="I4" s="125"/>
      <c r="J4" s="125"/>
      <c r="K4" s="125"/>
    </row>
    <row r="5" spans="1:11" x14ac:dyDescent="0.2">
      <c r="A5" s="274" t="s">
        <v>590</v>
      </c>
      <c r="B5" s="274"/>
      <c r="C5" s="274"/>
      <c r="D5" s="274"/>
      <c r="E5" s="274"/>
      <c r="F5" s="274"/>
      <c r="H5" s="125"/>
      <c r="I5" s="125"/>
      <c r="J5" s="125"/>
      <c r="K5" s="125"/>
    </row>
    <row r="6" spans="1:11" ht="12.75" customHeight="1" x14ac:dyDescent="0.2">
      <c r="A6" s="225" t="s">
        <v>591</v>
      </c>
      <c r="B6" s="275" t="s">
        <v>592</v>
      </c>
      <c r="C6" s="275"/>
      <c r="D6" s="276" t="s">
        <v>593</v>
      </c>
      <c r="E6" s="275" t="s">
        <v>594</v>
      </c>
      <c r="F6" s="275"/>
    </row>
    <row r="7" spans="1:11" x14ac:dyDescent="0.2">
      <c r="A7" s="225"/>
      <c r="B7" s="276" t="s">
        <v>595</v>
      </c>
      <c r="C7" s="276" t="s">
        <v>596</v>
      </c>
      <c r="D7" s="277"/>
      <c r="E7" s="276" t="s">
        <v>597</v>
      </c>
      <c r="F7" s="276" t="s">
        <v>598</v>
      </c>
    </row>
    <row r="8" spans="1:11" x14ac:dyDescent="0.2">
      <c r="A8" s="277"/>
      <c r="B8" s="276" t="s">
        <v>599</v>
      </c>
      <c r="C8" s="276" t="s">
        <v>600</v>
      </c>
      <c r="D8" s="276" t="s">
        <v>601</v>
      </c>
      <c r="E8" s="276" t="s">
        <v>602</v>
      </c>
      <c r="F8" s="276" t="s">
        <v>603</v>
      </c>
    </row>
    <row r="9" spans="1:11" x14ac:dyDescent="0.2">
      <c r="A9" s="277"/>
      <c r="B9" s="278" t="s">
        <v>604</v>
      </c>
      <c r="C9" s="278" t="s">
        <v>604</v>
      </c>
      <c r="D9" s="278" t="s">
        <v>604</v>
      </c>
      <c r="E9" s="278" t="s">
        <v>605</v>
      </c>
      <c r="F9" s="278" t="s">
        <v>604</v>
      </c>
    </row>
    <row r="10" spans="1:11" x14ac:dyDescent="0.2">
      <c r="A10" s="277">
        <v>1</v>
      </c>
      <c r="B10" s="279">
        <v>1</v>
      </c>
      <c r="C10" s="279">
        <v>200000</v>
      </c>
      <c r="D10" s="279">
        <v>11341.85</v>
      </c>
      <c r="E10" s="280">
        <v>17.53</v>
      </c>
      <c r="F10" s="277">
        <f t="shared" ref="F10:F21" si="0">B10</f>
        <v>1</v>
      </c>
    </row>
    <row r="11" spans="1:11" x14ac:dyDescent="0.2">
      <c r="A11" s="277">
        <v>2</v>
      </c>
      <c r="B11" s="277">
        <f t="shared" ref="B11:B21" si="1">C10+1</f>
        <v>200001</v>
      </c>
      <c r="C11" s="279">
        <v>650000</v>
      </c>
      <c r="D11" s="279">
        <v>46393.33</v>
      </c>
      <c r="E11" s="280">
        <v>16.850000000000001</v>
      </c>
      <c r="F11" s="277">
        <f t="shared" si="0"/>
        <v>200001</v>
      </c>
    </row>
    <row r="12" spans="1:11" x14ac:dyDescent="0.2">
      <c r="A12" s="277">
        <v>3</v>
      </c>
      <c r="B12" s="277">
        <f t="shared" si="1"/>
        <v>650001</v>
      </c>
      <c r="C12" s="279">
        <v>2000000</v>
      </c>
      <c r="D12" s="279">
        <v>122193.97</v>
      </c>
      <c r="E12" s="280">
        <v>12.43</v>
      </c>
      <c r="F12" s="277">
        <f t="shared" si="0"/>
        <v>650001</v>
      </c>
    </row>
    <row r="13" spans="1:11" x14ac:dyDescent="0.2">
      <c r="A13" s="277">
        <v>4</v>
      </c>
      <c r="B13" s="277">
        <f t="shared" si="1"/>
        <v>2000001</v>
      </c>
      <c r="C13" s="279">
        <v>4000000</v>
      </c>
      <c r="D13" s="279">
        <v>289927.74</v>
      </c>
      <c r="E13" s="280">
        <v>10.83</v>
      </c>
      <c r="F13" s="277">
        <f t="shared" si="0"/>
        <v>2000001</v>
      </c>
    </row>
    <row r="14" spans="1:11" x14ac:dyDescent="0.2">
      <c r="A14" s="277">
        <v>5</v>
      </c>
      <c r="B14" s="277">
        <f t="shared" si="1"/>
        <v>4000001</v>
      </c>
      <c r="C14" s="279">
        <v>6500000</v>
      </c>
      <c r="D14" s="279">
        <v>506559.8</v>
      </c>
      <c r="E14" s="280">
        <v>10.55</v>
      </c>
      <c r="F14" s="277">
        <f t="shared" si="0"/>
        <v>4000001</v>
      </c>
    </row>
    <row r="15" spans="1:11" x14ac:dyDescent="0.2">
      <c r="A15" s="277">
        <v>6</v>
      </c>
      <c r="B15" s="277">
        <f t="shared" si="1"/>
        <v>6500001</v>
      </c>
      <c r="C15" s="279">
        <v>13000000</v>
      </c>
      <c r="D15" s="279">
        <v>770251.28</v>
      </c>
      <c r="E15" s="280">
        <v>9.16</v>
      </c>
      <c r="F15" s="277">
        <f t="shared" si="0"/>
        <v>6500001</v>
      </c>
    </row>
    <row r="16" spans="1:11" x14ac:dyDescent="0.2">
      <c r="A16" s="277">
        <v>7</v>
      </c>
      <c r="B16" s="277">
        <f t="shared" si="1"/>
        <v>13000001</v>
      </c>
      <c r="C16" s="279">
        <v>40000000</v>
      </c>
      <c r="D16" s="279">
        <v>1365321.64</v>
      </c>
      <c r="E16" s="280">
        <v>8.86</v>
      </c>
      <c r="F16" s="277">
        <f t="shared" si="0"/>
        <v>13000001</v>
      </c>
    </row>
    <row r="17" spans="1:11" x14ac:dyDescent="0.2">
      <c r="A17" s="277">
        <v>8</v>
      </c>
      <c r="B17" s="277">
        <f t="shared" si="1"/>
        <v>40000001</v>
      </c>
      <c r="C17" s="279">
        <v>130000000</v>
      </c>
      <c r="D17" s="279">
        <v>3755421.23</v>
      </c>
      <c r="E17" s="280">
        <v>8.85</v>
      </c>
      <c r="F17" s="277">
        <f t="shared" si="0"/>
        <v>40000001</v>
      </c>
    </row>
    <row r="18" spans="1:11" x14ac:dyDescent="0.2">
      <c r="A18" s="277">
        <v>9</v>
      </c>
      <c r="B18" s="277">
        <f t="shared" si="1"/>
        <v>130000001</v>
      </c>
      <c r="C18" s="279">
        <v>260000000</v>
      </c>
      <c r="D18" s="279">
        <v>11717437.859999999</v>
      </c>
      <c r="E18" s="280">
        <v>8.2799999999999994</v>
      </c>
      <c r="F18" s="277">
        <f t="shared" si="0"/>
        <v>130000001</v>
      </c>
    </row>
    <row r="19" spans="1:11" x14ac:dyDescent="0.2">
      <c r="A19" s="277">
        <v>10</v>
      </c>
      <c r="B19" s="277">
        <f t="shared" si="1"/>
        <v>260000001</v>
      </c>
      <c r="C19" s="279">
        <v>520000000</v>
      </c>
      <c r="D19" s="279">
        <v>22475739.420000002</v>
      </c>
      <c r="E19" s="280">
        <v>8.08</v>
      </c>
      <c r="F19" s="277">
        <f t="shared" si="0"/>
        <v>260000001</v>
      </c>
    </row>
    <row r="20" spans="1:11" x14ac:dyDescent="0.2">
      <c r="A20" s="277">
        <v>11</v>
      </c>
      <c r="B20" s="277">
        <f t="shared" si="1"/>
        <v>520000001</v>
      </c>
      <c r="C20" s="279">
        <v>1040000000</v>
      </c>
      <c r="D20" s="279">
        <v>43501431.140000001</v>
      </c>
      <c r="E20" s="280">
        <v>7.88</v>
      </c>
      <c r="F20" s="277">
        <f t="shared" si="0"/>
        <v>520000001</v>
      </c>
    </row>
    <row r="21" spans="1:11" x14ac:dyDescent="0.2">
      <c r="A21" s="277">
        <v>12</v>
      </c>
      <c r="B21" s="277">
        <f t="shared" si="1"/>
        <v>1040000001</v>
      </c>
      <c r="C21" s="279"/>
      <c r="D21" s="279">
        <v>84483711.590000004</v>
      </c>
      <c r="E21" s="280">
        <v>7.28</v>
      </c>
      <c r="F21" s="277">
        <f t="shared" si="0"/>
        <v>1040000001</v>
      </c>
    </row>
    <row r="22" spans="1:11" x14ac:dyDescent="0.2">
      <c r="A22" s="277"/>
      <c r="B22" s="276"/>
      <c r="C22" s="276"/>
      <c r="D22" s="276"/>
      <c r="E22" s="276"/>
      <c r="F22" s="276"/>
    </row>
    <row r="23" spans="1:11" x14ac:dyDescent="0.2">
      <c r="A23" s="277"/>
      <c r="B23" s="276"/>
      <c r="C23" s="276"/>
      <c r="D23" s="276"/>
      <c r="E23" s="276"/>
      <c r="F23" s="276"/>
      <c r="I23" s="125"/>
      <c r="J23" s="125"/>
      <c r="K23" s="125"/>
    </row>
    <row r="24" spans="1:11" x14ac:dyDescent="0.2">
      <c r="A24" s="230" t="s">
        <v>606</v>
      </c>
      <c r="B24" s="230"/>
      <c r="C24" s="230"/>
      <c r="D24" s="230"/>
      <c r="E24" s="230"/>
      <c r="F24" s="230"/>
      <c r="I24" s="125"/>
      <c r="J24" s="125"/>
      <c r="K24" s="125"/>
    </row>
    <row r="25" spans="1:11" ht="12.75" customHeight="1" x14ac:dyDescent="0.2">
      <c r="A25" s="225" t="s">
        <v>591</v>
      </c>
      <c r="B25" s="275" t="s">
        <v>592</v>
      </c>
      <c r="C25" s="275"/>
      <c r="D25" s="276" t="s">
        <v>593</v>
      </c>
      <c r="E25" s="275" t="s">
        <v>594</v>
      </c>
      <c r="F25" s="275"/>
      <c r="I25" s="125"/>
      <c r="J25" s="125"/>
      <c r="K25" s="125"/>
    </row>
    <row r="26" spans="1:11" x14ac:dyDescent="0.2">
      <c r="A26" s="225"/>
      <c r="B26" s="276" t="s">
        <v>595</v>
      </c>
      <c r="C26" s="276" t="s">
        <v>596</v>
      </c>
      <c r="D26" s="277"/>
      <c r="E26" s="276" t="s">
        <v>597</v>
      </c>
      <c r="F26" s="276" t="s">
        <v>598</v>
      </c>
      <c r="I26" s="125"/>
      <c r="J26" s="125"/>
      <c r="K26" s="125"/>
    </row>
    <row r="27" spans="1:11" x14ac:dyDescent="0.2">
      <c r="A27" s="277"/>
      <c r="B27" s="276" t="s">
        <v>599</v>
      </c>
      <c r="C27" s="276" t="s">
        <v>600</v>
      </c>
      <c r="D27" s="276" t="s">
        <v>601</v>
      </c>
      <c r="E27" s="276" t="s">
        <v>602</v>
      </c>
      <c r="F27" s="276" t="s">
        <v>603</v>
      </c>
      <c r="I27" s="125"/>
      <c r="J27" s="125"/>
      <c r="K27" s="125"/>
    </row>
    <row r="28" spans="1:11" x14ac:dyDescent="0.2">
      <c r="A28" s="277"/>
      <c r="B28" s="278" t="s">
        <v>604</v>
      </c>
      <c r="C28" s="278" t="s">
        <v>604</v>
      </c>
      <c r="D28" s="278" t="s">
        <v>604</v>
      </c>
      <c r="E28" s="278" t="s">
        <v>605</v>
      </c>
      <c r="F28" s="278" t="s">
        <v>604</v>
      </c>
      <c r="I28" s="125"/>
      <c r="J28" s="125"/>
      <c r="K28" s="125"/>
    </row>
    <row r="29" spans="1:11" x14ac:dyDescent="0.2">
      <c r="A29" s="277">
        <v>1</v>
      </c>
      <c r="B29" s="279">
        <v>1</v>
      </c>
      <c r="C29" s="279">
        <v>200000</v>
      </c>
      <c r="D29" s="279">
        <v>13570.07</v>
      </c>
      <c r="E29" s="280">
        <v>20.96</v>
      </c>
      <c r="F29" s="277">
        <f t="shared" ref="F29:F40" si="2">B29</f>
        <v>1</v>
      </c>
      <c r="I29" s="125"/>
      <c r="J29" s="125"/>
      <c r="K29" s="125"/>
    </row>
    <row r="30" spans="1:11" x14ac:dyDescent="0.2">
      <c r="A30" s="277">
        <v>2</v>
      </c>
      <c r="B30" s="277">
        <f t="shared" ref="B30:B40" si="3">C29+1</f>
        <v>200001</v>
      </c>
      <c r="C30" s="279">
        <v>650000</v>
      </c>
      <c r="D30" s="279">
        <v>55507.74</v>
      </c>
      <c r="E30" s="280">
        <v>20.16</v>
      </c>
      <c r="F30" s="277">
        <f t="shared" si="2"/>
        <v>200001</v>
      </c>
      <c r="I30" s="125"/>
      <c r="J30" s="125"/>
      <c r="K30" s="125"/>
    </row>
    <row r="31" spans="1:11" x14ac:dyDescent="0.2">
      <c r="A31" s="277">
        <v>3</v>
      </c>
      <c r="B31" s="277">
        <f t="shared" si="3"/>
        <v>650001</v>
      </c>
      <c r="C31" s="279">
        <v>2000000</v>
      </c>
      <c r="D31" s="279">
        <v>146200.15</v>
      </c>
      <c r="E31" s="280">
        <v>14.87</v>
      </c>
      <c r="F31" s="277">
        <f t="shared" si="2"/>
        <v>650001</v>
      </c>
      <c r="I31" s="125"/>
      <c r="J31" s="125"/>
      <c r="K31" s="125"/>
    </row>
    <row r="32" spans="1:11" x14ac:dyDescent="0.2">
      <c r="A32" s="277">
        <v>4</v>
      </c>
      <c r="B32" s="277">
        <f t="shared" si="3"/>
        <v>2000001</v>
      </c>
      <c r="C32" s="279">
        <v>4000000</v>
      </c>
      <c r="D32" s="279">
        <v>346886.84</v>
      </c>
      <c r="E32" s="280">
        <v>12.96</v>
      </c>
      <c r="F32" s="277">
        <f t="shared" si="2"/>
        <v>2000001</v>
      </c>
      <c r="I32" s="125"/>
      <c r="J32" s="125"/>
      <c r="K32" s="125"/>
    </row>
    <row r="33" spans="1:11" x14ac:dyDescent="0.2">
      <c r="A33" s="277">
        <v>5</v>
      </c>
      <c r="B33" s="277">
        <f t="shared" si="3"/>
        <v>4000001</v>
      </c>
      <c r="C33" s="279">
        <v>6500000</v>
      </c>
      <c r="D33" s="279">
        <v>606078.35</v>
      </c>
      <c r="E33" s="280">
        <v>12.62</v>
      </c>
      <c r="F33" s="277">
        <f t="shared" si="2"/>
        <v>4000001</v>
      </c>
      <c r="I33" s="125"/>
      <c r="J33" s="125"/>
      <c r="K33" s="125"/>
    </row>
    <row r="34" spans="1:11" x14ac:dyDescent="0.2">
      <c r="A34" s="277">
        <v>6</v>
      </c>
      <c r="B34" s="277">
        <f t="shared" si="3"/>
        <v>6500001</v>
      </c>
      <c r="C34" s="279">
        <v>13000000</v>
      </c>
      <c r="D34" s="279">
        <v>921574.57</v>
      </c>
      <c r="E34" s="280">
        <v>10.95</v>
      </c>
      <c r="F34" s="277">
        <f t="shared" si="2"/>
        <v>6500001</v>
      </c>
      <c r="I34" s="125"/>
      <c r="J34" s="125"/>
      <c r="K34" s="125"/>
    </row>
    <row r="35" spans="1:11" x14ac:dyDescent="0.2">
      <c r="A35" s="277">
        <v>7</v>
      </c>
      <c r="B35" s="277">
        <f t="shared" si="3"/>
        <v>13000001</v>
      </c>
      <c r="C35" s="279">
        <v>40000000</v>
      </c>
      <c r="D35" s="279">
        <v>1633552.23</v>
      </c>
      <c r="E35" s="280">
        <v>10.6</v>
      </c>
      <c r="F35" s="277">
        <f t="shared" si="2"/>
        <v>13000001</v>
      </c>
      <c r="I35" s="125"/>
      <c r="J35" s="125"/>
      <c r="K35" s="125"/>
    </row>
    <row r="36" spans="1:11" x14ac:dyDescent="0.2">
      <c r="A36" s="277">
        <v>8</v>
      </c>
      <c r="B36" s="277">
        <f t="shared" si="3"/>
        <v>40000001</v>
      </c>
      <c r="C36" s="279">
        <v>130000000</v>
      </c>
      <c r="D36" s="279">
        <v>4493209.93</v>
      </c>
      <c r="E36" s="280">
        <v>10.59</v>
      </c>
      <c r="F36" s="277">
        <f t="shared" si="2"/>
        <v>40000001</v>
      </c>
      <c r="I36" s="125"/>
      <c r="J36" s="125"/>
      <c r="K36" s="125"/>
    </row>
    <row r="37" spans="1:11" x14ac:dyDescent="0.2">
      <c r="A37" s="277">
        <v>9</v>
      </c>
      <c r="B37" s="277">
        <f t="shared" si="3"/>
        <v>130000001</v>
      </c>
      <c r="C37" s="279">
        <v>260000000</v>
      </c>
      <c r="D37" s="279">
        <v>14019441.470000001</v>
      </c>
      <c r="E37" s="280">
        <v>9.91</v>
      </c>
      <c r="F37" s="277">
        <f t="shared" si="2"/>
        <v>130000001</v>
      </c>
      <c r="I37" s="125"/>
      <c r="J37" s="125"/>
      <c r="K37" s="125"/>
    </row>
    <row r="38" spans="1:11" x14ac:dyDescent="0.2">
      <c r="A38" s="277">
        <v>10</v>
      </c>
      <c r="B38" s="277">
        <f t="shared" si="3"/>
        <v>260000001</v>
      </c>
      <c r="C38" s="279">
        <v>520000000</v>
      </c>
      <c r="D38" s="279">
        <v>26891315.09</v>
      </c>
      <c r="E38" s="280">
        <v>9.68</v>
      </c>
      <c r="F38" s="277">
        <f t="shared" si="2"/>
        <v>260000001</v>
      </c>
      <c r="I38" s="125"/>
      <c r="J38" s="125"/>
      <c r="K38" s="125"/>
    </row>
    <row r="39" spans="1:11" x14ac:dyDescent="0.2">
      <c r="A39" s="277">
        <v>11</v>
      </c>
      <c r="B39" s="277">
        <f t="shared" si="3"/>
        <v>520000001</v>
      </c>
      <c r="C39" s="279">
        <v>1040000000</v>
      </c>
      <c r="D39" s="279">
        <v>52047706.609999999</v>
      </c>
      <c r="E39" s="280">
        <v>9.43</v>
      </c>
      <c r="F39" s="277">
        <f t="shared" si="2"/>
        <v>520000001</v>
      </c>
      <c r="I39" s="125"/>
      <c r="J39" s="125"/>
      <c r="K39" s="125"/>
    </row>
    <row r="40" spans="1:11" x14ac:dyDescent="0.2">
      <c r="A40" s="277">
        <v>12</v>
      </c>
      <c r="B40" s="277">
        <f t="shared" si="3"/>
        <v>1040000001</v>
      </c>
      <c r="C40" s="279"/>
      <c r="D40" s="279">
        <v>101081351.13</v>
      </c>
      <c r="E40" s="280">
        <v>8.7100000000000009</v>
      </c>
      <c r="F40" s="277">
        <f t="shared" si="2"/>
        <v>1040000001</v>
      </c>
      <c r="I40" s="125"/>
      <c r="J40" s="125"/>
      <c r="K40" s="125"/>
    </row>
    <row r="41" spans="1:11" x14ac:dyDescent="0.2">
      <c r="A41" s="277"/>
      <c r="B41" s="277"/>
      <c r="C41" s="277"/>
      <c r="D41" s="277"/>
      <c r="E41" s="277"/>
      <c r="F41" s="277"/>
      <c r="I41" s="125"/>
      <c r="J41" s="125"/>
      <c r="K41" s="125"/>
    </row>
    <row r="42" spans="1:11" x14ac:dyDescent="0.2">
      <c r="A42" s="277"/>
      <c r="B42" s="277"/>
      <c r="C42" s="277"/>
      <c r="D42" s="277"/>
      <c r="E42" s="277"/>
      <c r="F42" s="277"/>
      <c r="I42" s="125"/>
      <c r="J42" s="125"/>
      <c r="K42" s="125"/>
    </row>
    <row r="43" spans="1:11" x14ac:dyDescent="0.2">
      <c r="A43" s="230" t="s">
        <v>607</v>
      </c>
      <c r="B43" s="230"/>
      <c r="C43" s="230"/>
      <c r="D43" s="230"/>
      <c r="E43" s="230"/>
      <c r="F43" s="230"/>
      <c r="I43" s="125"/>
      <c r="J43" s="125"/>
      <c r="K43" s="125"/>
    </row>
    <row r="44" spans="1:11" ht="12.75" customHeight="1" x14ac:dyDescent="0.2">
      <c r="A44" s="225" t="s">
        <v>591</v>
      </c>
      <c r="B44" s="275" t="s">
        <v>592</v>
      </c>
      <c r="C44" s="275"/>
      <c r="D44" s="276" t="s">
        <v>593</v>
      </c>
      <c r="E44" s="275" t="s">
        <v>594</v>
      </c>
      <c r="F44" s="275"/>
      <c r="I44" s="125"/>
      <c r="J44" s="125"/>
      <c r="K44" s="125"/>
    </row>
    <row r="45" spans="1:11" x14ac:dyDescent="0.2">
      <c r="A45" s="225"/>
      <c r="B45" s="276" t="s">
        <v>595</v>
      </c>
      <c r="C45" s="276" t="s">
        <v>596</v>
      </c>
      <c r="D45" s="277"/>
      <c r="E45" s="276" t="s">
        <v>597</v>
      </c>
      <c r="F45" s="276" t="s">
        <v>598</v>
      </c>
      <c r="I45" s="125"/>
      <c r="J45" s="125"/>
      <c r="K45" s="125"/>
    </row>
    <row r="46" spans="1:11" x14ac:dyDescent="0.2">
      <c r="A46" s="277"/>
      <c r="B46" s="276" t="s">
        <v>599</v>
      </c>
      <c r="C46" s="276" t="s">
        <v>600</v>
      </c>
      <c r="D46" s="276" t="s">
        <v>601</v>
      </c>
      <c r="E46" s="276" t="s">
        <v>602</v>
      </c>
      <c r="F46" s="276" t="s">
        <v>603</v>
      </c>
      <c r="I46" s="125"/>
      <c r="J46" s="125"/>
      <c r="K46" s="125"/>
    </row>
    <row r="47" spans="1:11" x14ac:dyDescent="0.2">
      <c r="A47" s="277"/>
      <c r="B47" s="278" t="s">
        <v>604</v>
      </c>
      <c r="C47" s="278" t="s">
        <v>604</v>
      </c>
      <c r="D47" s="278" t="s">
        <v>604</v>
      </c>
      <c r="E47" s="278" t="s">
        <v>605</v>
      </c>
      <c r="F47" s="278" t="s">
        <v>604</v>
      </c>
      <c r="I47" s="125"/>
      <c r="J47" s="125"/>
      <c r="K47" s="125"/>
    </row>
    <row r="48" spans="1:11" x14ac:dyDescent="0.2">
      <c r="A48" s="277">
        <v>1</v>
      </c>
      <c r="B48" s="279">
        <v>1</v>
      </c>
      <c r="C48" s="279">
        <v>200000</v>
      </c>
      <c r="D48" s="279">
        <v>15798.28</v>
      </c>
      <c r="E48" s="280">
        <v>24.41</v>
      </c>
      <c r="F48" s="277">
        <f t="shared" ref="F48:F59" si="4">B48</f>
        <v>1</v>
      </c>
      <c r="I48" s="125"/>
      <c r="J48" s="125"/>
      <c r="K48" s="125"/>
    </row>
    <row r="49" spans="1:11" x14ac:dyDescent="0.2">
      <c r="A49" s="277">
        <v>2</v>
      </c>
      <c r="B49" s="277">
        <f t="shared" ref="B49:B59" si="5">C48+1</f>
        <v>200001</v>
      </c>
      <c r="C49" s="279">
        <v>650000</v>
      </c>
      <c r="D49" s="279">
        <v>64622.16</v>
      </c>
      <c r="E49" s="280">
        <v>23.47</v>
      </c>
      <c r="F49" s="277">
        <f t="shared" si="4"/>
        <v>200001</v>
      </c>
      <c r="I49" s="125"/>
      <c r="J49" s="125"/>
      <c r="K49" s="125"/>
    </row>
    <row r="50" spans="1:11" x14ac:dyDescent="0.2">
      <c r="A50" s="277">
        <v>3</v>
      </c>
      <c r="B50" s="277">
        <f t="shared" si="5"/>
        <v>650001</v>
      </c>
      <c r="C50" s="279">
        <v>2000000</v>
      </c>
      <c r="D50" s="279">
        <v>170206.35</v>
      </c>
      <c r="E50" s="280">
        <v>17.309999999999999</v>
      </c>
      <c r="F50" s="277">
        <f t="shared" si="4"/>
        <v>650001</v>
      </c>
      <c r="I50" s="125"/>
      <c r="J50" s="125"/>
      <c r="K50" s="125"/>
    </row>
    <row r="51" spans="1:11" x14ac:dyDescent="0.2">
      <c r="A51" s="277">
        <v>4</v>
      </c>
      <c r="B51" s="277">
        <f t="shared" si="5"/>
        <v>2000001</v>
      </c>
      <c r="C51" s="279">
        <v>4000000</v>
      </c>
      <c r="D51" s="279">
        <v>403845.93</v>
      </c>
      <c r="E51" s="280">
        <v>15.09</v>
      </c>
      <c r="F51" s="277">
        <f t="shared" si="4"/>
        <v>2000001</v>
      </c>
      <c r="I51" s="125"/>
      <c r="J51" s="125"/>
      <c r="K51" s="125"/>
    </row>
    <row r="52" spans="1:11" x14ac:dyDescent="0.2">
      <c r="A52" s="277">
        <v>5</v>
      </c>
      <c r="B52" s="277">
        <f t="shared" si="5"/>
        <v>4000001</v>
      </c>
      <c r="C52" s="279">
        <v>6500000</v>
      </c>
      <c r="D52" s="279">
        <v>705596.92</v>
      </c>
      <c r="E52" s="280">
        <v>14.69</v>
      </c>
      <c r="F52" s="277">
        <f t="shared" si="4"/>
        <v>4000001</v>
      </c>
      <c r="I52" s="125"/>
      <c r="J52" s="125"/>
      <c r="K52" s="125"/>
    </row>
    <row r="53" spans="1:11" x14ac:dyDescent="0.2">
      <c r="A53" s="277">
        <v>6</v>
      </c>
      <c r="B53" s="277">
        <f t="shared" si="5"/>
        <v>6500001</v>
      </c>
      <c r="C53" s="279">
        <v>13000000</v>
      </c>
      <c r="D53" s="279">
        <v>1072897.8700000001</v>
      </c>
      <c r="E53" s="280">
        <v>12.76</v>
      </c>
      <c r="F53" s="277">
        <f t="shared" si="4"/>
        <v>6500001</v>
      </c>
      <c r="I53" s="125"/>
      <c r="J53" s="125"/>
      <c r="K53" s="125"/>
    </row>
    <row r="54" spans="1:11" x14ac:dyDescent="0.2">
      <c r="A54" s="277">
        <v>7</v>
      </c>
      <c r="B54" s="277">
        <f t="shared" si="5"/>
        <v>13000001</v>
      </c>
      <c r="C54" s="279">
        <v>40000000</v>
      </c>
      <c r="D54" s="279">
        <v>1901782.84</v>
      </c>
      <c r="E54" s="280">
        <v>12.33</v>
      </c>
      <c r="F54" s="277">
        <f t="shared" si="4"/>
        <v>13000001</v>
      </c>
      <c r="I54" s="125"/>
      <c r="J54" s="125"/>
      <c r="K54" s="125"/>
    </row>
    <row r="55" spans="1:11" x14ac:dyDescent="0.2">
      <c r="A55" s="277">
        <v>8</v>
      </c>
      <c r="B55" s="277">
        <f t="shared" si="5"/>
        <v>40000001</v>
      </c>
      <c r="C55" s="279">
        <v>130000000</v>
      </c>
      <c r="D55" s="279">
        <v>5230998.63</v>
      </c>
      <c r="E55" s="280">
        <v>12.33</v>
      </c>
      <c r="F55" s="277">
        <f t="shared" si="4"/>
        <v>40000001</v>
      </c>
      <c r="I55" s="125"/>
      <c r="J55" s="125"/>
      <c r="K55" s="125"/>
    </row>
    <row r="56" spans="1:11" x14ac:dyDescent="0.2">
      <c r="A56" s="277">
        <v>9</v>
      </c>
      <c r="B56" s="277">
        <f t="shared" si="5"/>
        <v>130000001</v>
      </c>
      <c r="C56" s="279">
        <v>260000000</v>
      </c>
      <c r="D56" s="279">
        <v>16321445.09</v>
      </c>
      <c r="E56" s="280">
        <v>11.52</v>
      </c>
      <c r="F56" s="277">
        <f t="shared" si="4"/>
        <v>130000001</v>
      </c>
      <c r="I56" s="125"/>
      <c r="J56" s="125"/>
      <c r="K56" s="125"/>
    </row>
    <row r="57" spans="1:11" x14ac:dyDescent="0.2">
      <c r="A57" s="277">
        <v>10</v>
      </c>
      <c r="B57" s="277">
        <f t="shared" si="5"/>
        <v>260000001</v>
      </c>
      <c r="C57" s="279">
        <v>520000000</v>
      </c>
      <c r="D57" s="279">
        <v>31306890.75</v>
      </c>
      <c r="E57" s="280">
        <v>11.26</v>
      </c>
      <c r="F57" s="277">
        <f t="shared" si="4"/>
        <v>260000001</v>
      </c>
      <c r="I57" s="125"/>
      <c r="J57" s="125"/>
      <c r="K57" s="125"/>
    </row>
    <row r="58" spans="1:11" x14ac:dyDescent="0.2">
      <c r="A58" s="277">
        <v>11</v>
      </c>
      <c r="B58" s="277">
        <f t="shared" si="5"/>
        <v>520000001</v>
      </c>
      <c r="C58" s="279">
        <v>1040000000</v>
      </c>
      <c r="D58" s="279">
        <v>60593982.100000001</v>
      </c>
      <c r="E58" s="280">
        <v>10.98</v>
      </c>
      <c r="F58" s="277">
        <f t="shared" si="4"/>
        <v>520000001</v>
      </c>
      <c r="I58" s="125"/>
      <c r="J58" s="125"/>
      <c r="K58" s="125"/>
    </row>
    <row r="59" spans="1:11" x14ac:dyDescent="0.2">
      <c r="A59" s="277">
        <v>12</v>
      </c>
      <c r="B59" s="277">
        <f t="shared" si="5"/>
        <v>1040000001</v>
      </c>
      <c r="C59" s="279"/>
      <c r="D59" s="279">
        <v>117678990.65000001</v>
      </c>
      <c r="E59" s="280">
        <v>10.16</v>
      </c>
      <c r="F59" s="277">
        <f t="shared" si="4"/>
        <v>1040000001</v>
      </c>
      <c r="I59" s="125"/>
      <c r="J59" s="125"/>
      <c r="K59" s="125"/>
    </row>
    <row r="60" spans="1:11" x14ac:dyDescent="0.2">
      <c r="A60" s="277"/>
      <c r="B60" s="276"/>
      <c r="C60" s="276"/>
      <c r="D60" s="276"/>
      <c r="E60" s="276"/>
      <c r="F60" s="276"/>
      <c r="I60" s="125"/>
      <c r="J60" s="125"/>
      <c r="K60" s="125"/>
    </row>
    <row r="61" spans="1:11" x14ac:dyDescent="0.2">
      <c r="A61" s="277"/>
      <c r="B61" s="277"/>
      <c r="C61" s="277"/>
      <c r="D61" s="277"/>
      <c r="E61" s="277"/>
      <c r="F61" s="277"/>
      <c r="I61" s="125"/>
      <c r="J61" s="125"/>
      <c r="K61" s="125"/>
    </row>
    <row r="62" spans="1:11" x14ac:dyDescent="0.2">
      <c r="A62" s="230" t="str">
        <f>'Cost Based Service Req.'!C7</f>
        <v>-----</v>
      </c>
      <c r="B62" s="230"/>
      <c r="C62" s="230"/>
      <c r="D62" s="230"/>
      <c r="E62" s="230"/>
      <c r="F62" s="230"/>
      <c r="I62" s="125"/>
      <c r="J62" s="125"/>
      <c r="K62" s="125"/>
    </row>
    <row r="63" spans="1:11" ht="12.75" customHeight="1" x14ac:dyDescent="0.2">
      <c r="A63" s="225" t="s">
        <v>591</v>
      </c>
      <c r="B63" s="275" t="s">
        <v>592</v>
      </c>
      <c r="C63" s="275"/>
      <c r="D63" s="276" t="s">
        <v>593</v>
      </c>
      <c r="E63" s="275" t="s">
        <v>594</v>
      </c>
      <c r="F63" s="275"/>
      <c r="I63" s="125"/>
      <c r="J63" s="125"/>
      <c r="K63" s="125"/>
    </row>
    <row r="64" spans="1:11" x14ac:dyDescent="0.2">
      <c r="A64" s="225"/>
      <c r="B64" s="276" t="s">
        <v>595</v>
      </c>
      <c r="C64" s="276" t="s">
        <v>596</v>
      </c>
      <c r="D64" s="277"/>
      <c r="E64" s="276" t="s">
        <v>597</v>
      </c>
      <c r="F64" s="276" t="s">
        <v>598</v>
      </c>
      <c r="I64" s="125"/>
      <c r="J64" s="125"/>
      <c r="K64" s="125"/>
    </row>
    <row r="65" spans="1:11" x14ac:dyDescent="0.2">
      <c r="A65" s="277"/>
      <c r="B65" s="276" t="s">
        <v>599</v>
      </c>
      <c r="C65" s="276" t="s">
        <v>600</v>
      </c>
      <c r="D65" s="276" t="s">
        <v>601</v>
      </c>
      <c r="E65" s="276" t="s">
        <v>602</v>
      </c>
      <c r="F65" s="276" t="s">
        <v>603</v>
      </c>
      <c r="I65" s="125"/>
      <c r="J65" s="125"/>
      <c r="K65" s="125"/>
    </row>
    <row r="66" spans="1:11" x14ac:dyDescent="0.2">
      <c r="A66" s="277"/>
      <c r="B66" s="278" t="s">
        <v>604</v>
      </c>
      <c r="C66" s="278" t="s">
        <v>604</v>
      </c>
      <c r="D66" s="278" t="s">
        <v>604</v>
      </c>
      <c r="E66" s="278" t="s">
        <v>605</v>
      </c>
      <c r="F66" s="278" t="s">
        <v>604</v>
      </c>
      <c r="I66" s="125"/>
      <c r="J66" s="125"/>
      <c r="K66" s="125"/>
    </row>
    <row r="67" spans="1:11" x14ac:dyDescent="0.2">
      <c r="A67" s="277">
        <v>1</v>
      </c>
      <c r="B67" s="279">
        <v>1</v>
      </c>
      <c r="C67" s="279">
        <v>200000</v>
      </c>
      <c r="D67" s="279" t="str">
        <f t="shared" ref="D67:E78" si="6">IF($A$62=$A$5,D10,IF($A$62=$A$24,D29,IF($A$62=$A$43,D48,"")))</f>
        <v/>
      </c>
      <c r="E67" s="281" t="str">
        <f t="shared" si="6"/>
        <v/>
      </c>
      <c r="F67" s="277">
        <f t="shared" ref="F67:F78" si="7">B67</f>
        <v>1</v>
      </c>
      <c r="I67" s="125"/>
      <c r="J67" s="125"/>
      <c r="K67" s="125"/>
    </row>
    <row r="68" spans="1:11" x14ac:dyDescent="0.2">
      <c r="A68" s="277">
        <v>2</v>
      </c>
      <c r="B68" s="277">
        <f t="shared" ref="B68:B78" si="8">C67+1</f>
        <v>200001</v>
      </c>
      <c r="C68" s="279">
        <v>650000</v>
      </c>
      <c r="D68" s="279" t="str">
        <f t="shared" si="6"/>
        <v/>
      </c>
      <c r="E68" s="281" t="str">
        <f t="shared" si="6"/>
        <v/>
      </c>
      <c r="F68" s="277">
        <f t="shared" si="7"/>
        <v>200001</v>
      </c>
      <c r="I68" s="125"/>
      <c r="J68" s="125"/>
      <c r="K68" s="125"/>
    </row>
    <row r="69" spans="1:11" x14ac:dyDescent="0.2">
      <c r="A69" s="277">
        <v>3</v>
      </c>
      <c r="B69" s="277">
        <f t="shared" si="8"/>
        <v>650001</v>
      </c>
      <c r="C69" s="279">
        <v>2000000</v>
      </c>
      <c r="D69" s="279" t="str">
        <f t="shared" si="6"/>
        <v/>
      </c>
      <c r="E69" s="281" t="str">
        <f t="shared" si="6"/>
        <v/>
      </c>
      <c r="F69" s="277">
        <f t="shared" si="7"/>
        <v>650001</v>
      </c>
      <c r="I69" s="125"/>
      <c r="J69" s="125"/>
      <c r="K69" s="125"/>
    </row>
    <row r="70" spans="1:11" x14ac:dyDescent="0.2">
      <c r="A70" s="277">
        <v>4</v>
      </c>
      <c r="B70" s="277">
        <f t="shared" si="8"/>
        <v>2000001</v>
      </c>
      <c r="C70" s="279">
        <v>4000000</v>
      </c>
      <c r="D70" s="279" t="str">
        <f t="shared" si="6"/>
        <v/>
      </c>
      <c r="E70" s="281" t="str">
        <f t="shared" si="6"/>
        <v/>
      </c>
      <c r="F70" s="277">
        <f t="shared" si="7"/>
        <v>2000001</v>
      </c>
      <c r="I70" s="125"/>
      <c r="J70" s="125"/>
      <c r="K70" s="125"/>
    </row>
    <row r="71" spans="1:11" x14ac:dyDescent="0.2">
      <c r="A71" s="277">
        <v>5</v>
      </c>
      <c r="B71" s="277">
        <f t="shared" si="8"/>
        <v>4000001</v>
      </c>
      <c r="C71" s="279">
        <v>6500000</v>
      </c>
      <c r="D71" s="279" t="str">
        <f t="shared" si="6"/>
        <v/>
      </c>
      <c r="E71" s="281" t="str">
        <f t="shared" si="6"/>
        <v/>
      </c>
      <c r="F71" s="277">
        <f t="shared" si="7"/>
        <v>4000001</v>
      </c>
      <c r="I71" s="125"/>
      <c r="J71" s="125"/>
      <c r="K71" s="125"/>
    </row>
    <row r="72" spans="1:11" x14ac:dyDescent="0.2">
      <c r="A72" s="277">
        <v>6</v>
      </c>
      <c r="B72" s="277">
        <f t="shared" si="8"/>
        <v>6500001</v>
      </c>
      <c r="C72" s="279">
        <v>13000000</v>
      </c>
      <c r="D72" s="279" t="str">
        <f t="shared" si="6"/>
        <v/>
      </c>
      <c r="E72" s="281" t="str">
        <f t="shared" si="6"/>
        <v/>
      </c>
      <c r="F72" s="277">
        <f t="shared" si="7"/>
        <v>6500001</v>
      </c>
      <c r="I72" s="125"/>
      <c r="J72" s="125"/>
      <c r="K72" s="125"/>
    </row>
    <row r="73" spans="1:11" x14ac:dyDescent="0.2">
      <c r="A73" s="277">
        <v>7</v>
      </c>
      <c r="B73" s="277">
        <f t="shared" si="8"/>
        <v>13000001</v>
      </c>
      <c r="C73" s="279">
        <v>40000000</v>
      </c>
      <c r="D73" s="279" t="str">
        <f t="shared" si="6"/>
        <v/>
      </c>
      <c r="E73" s="281" t="str">
        <f t="shared" si="6"/>
        <v/>
      </c>
      <c r="F73" s="277">
        <f t="shared" si="7"/>
        <v>13000001</v>
      </c>
      <c r="I73" s="125"/>
      <c r="J73" s="125"/>
      <c r="K73" s="125"/>
    </row>
    <row r="74" spans="1:11" x14ac:dyDescent="0.2">
      <c r="A74" s="277">
        <v>8</v>
      </c>
      <c r="B74" s="277">
        <f t="shared" si="8"/>
        <v>40000001</v>
      </c>
      <c r="C74" s="279">
        <v>130000000</v>
      </c>
      <c r="D74" s="279" t="str">
        <f t="shared" si="6"/>
        <v/>
      </c>
      <c r="E74" s="281" t="str">
        <f t="shared" si="6"/>
        <v/>
      </c>
      <c r="F74" s="277">
        <f t="shared" si="7"/>
        <v>40000001</v>
      </c>
      <c r="I74" s="125"/>
      <c r="J74" s="125"/>
      <c r="K74" s="125"/>
    </row>
    <row r="75" spans="1:11" x14ac:dyDescent="0.2">
      <c r="A75" s="277">
        <v>9</v>
      </c>
      <c r="B75" s="277">
        <f t="shared" si="8"/>
        <v>130000001</v>
      </c>
      <c r="C75" s="279">
        <v>260000000</v>
      </c>
      <c r="D75" s="279" t="str">
        <f t="shared" si="6"/>
        <v/>
      </c>
      <c r="E75" s="281" t="str">
        <f t="shared" si="6"/>
        <v/>
      </c>
      <c r="F75" s="277">
        <f t="shared" si="7"/>
        <v>130000001</v>
      </c>
      <c r="I75" s="125"/>
      <c r="J75" s="125"/>
      <c r="K75" s="125"/>
    </row>
    <row r="76" spans="1:11" x14ac:dyDescent="0.2">
      <c r="A76" s="277">
        <v>10</v>
      </c>
      <c r="B76" s="277">
        <f t="shared" si="8"/>
        <v>260000001</v>
      </c>
      <c r="C76" s="279">
        <v>520000000</v>
      </c>
      <c r="D76" s="279" t="str">
        <f t="shared" si="6"/>
        <v/>
      </c>
      <c r="E76" s="281" t="str">
        <f t="shared" si="6"/>
        <v/>
      </c>
      <c r="F76" s="277">
        <f t="shared" si="7"/>
        <v>260000001</v>
      </c>
      <c r="I76" s="125"/>
      <c r="J76" s="125"/>
      <c r="K76" s="125"/>
    </row>
    <row r="77" spans="1:11" x14ac:dyDescent="0.2">
      <c r="A77" s="277">
        <v>11</v>
      </c>
      <c r="B77" s="277">
        <f t="shared" si="8"/>
        <v>520000001</v>
      </c>
      <c r="C77" s="279">
        <v>1040000000</v>
      </c>
      <c r="D77" s="279" t="str">
        <f t="shared" si="6"/>
        <v/>
      </c>
      <c r="E77" s="281" t="str">
        <f t="shared" si="6"/>
        <v/>
      </c>
      <c r="F77" s="277">
        <f t="shared" si="7"/>
        <v>520000001</v>
      </c>
      <c r="I77" s="125"/>
      <c r="J77" s="125"/>
      <c r="K77" s="125"/>
    </row>
    <row r="78" spans="1:11" x14ac:dyDescent="0.2">
      <c r="A78" s="277">
        <v>12</v>
      </c>
      <c r="B78" s="277">
        <f t="shared" si="8"/>
        <v>1040000001</v>
      </c>
      <c r="C78" s="279"/>
      <c r="D78" s="279" t="str">
        <f t="shared" si="6"/>
        <v/>
      </c>
      <c r="E78" s="281" t="str">
        <f t="shared" si="6"/>
        <v/>
      </c>
      <c r="F78" s="277">
        <f t="shared" si="7"/>
        <v>1040000001</v>
      </c>
      <c r="I78" s="125"/>
      <c r="J78" s="125"/>
      <c r="K78" s="125"/>
    </row>
    <row r="79" spans="1:11" x14ac:dyDescent="0.2">
      <c r="I79" s="125"/>
      <c r="J79" s="125"/>
      <c r="K79" s="125"/>
    </row>
    <row r="80" spans="1:11" x14ac:dyDescent="0.2">
      <c r="A80" s="125"/>
      <c r="H80" s="125"/>
      <c r="I80" s="125"/>
      <c r="J80" s="125"/>
      <c r="K80" s="125"/>
    </row>
    <row r="81" spans="1:11" x14ac:dyDescent="0.2">
      <c r="B81" s="153" t="s">
        <v>608</v>
      </c>
      <c r="C81" s="231" t="s">
        <v>609</v>
      </c>
      <c r="D81" s="231"/>
      <c r="E81" s="231"/>
      <c r="F81" s="231"/>
      <c r="H81" s="125"/>
      <c r="I81" s="125"/>
      <c r="J81" s="125"/>
      <c r="K81" s="125"/>
    </row>
    <row r="82" spans="1:11" x14ac:dyDescent="0.2">
      <c r="B82" s="154"/>
      <c r="C82" s="231" t="s">
        <v>610</v>
      </c>
      <c r="D82" s="231"/>
      <c r="E82" s="231"/>
      <c r="F82" s="231"/>
      <c r="H82" s="125"/>
      <c r="I82" s="125"/>
      <c r="J82" s="125"/>
      <c r="K82" s="125"/>
    </row>
    <row r="83" spans="1:11" x14ac:dyDescent="0.2">
      <c r="B83" s="154"/>
      <c r="C83" s="231" t="s">
        <v>611</v>
      </c>
      <c r="D83" s="231"/>
      <c r="E83" s="231"/>
      <c r="F83" s="231"/>
      <c r="H83" s="125"/>
      <c r="I83" s="125"/>
      <c r="J83" s="125"/>
      <c r="K83" s="125"/>
    </row>
    <row r="84" spans="1:11" x14ac:dyDescent="0.2">
      <c r="B84" s="154"/>
      <c r="C84" s="231" t="s">
        <v>612</v>
      </c>
      <c r="D84" s="231"/>
      <c r="E84" s="231"/>
      <c r="F84" s="231"/>
      <c r="H84" s="125"/>
      <c r="I84" s="125"/>
      <c r="J84" s="125"/>
      <c r="K84" s="125"/>
    </row>
    <row r="85" spans="1:11" ht="35.1" customHeight="1" x14ac:dyDescent="0.2">
      <c r="A85" s="125"/>
      <c r="C85" s="222" t="s">
        <v>613</v>
      </c>
      <c r="D85" s="222"/>
      <c r="E85" s="222"/>
      <c r="F85" s="222"/>
      <c r="H85" s="125"/>
      <c r="I85" s="125"/>
      <c r="J85" s="125"/>
      <c r="K85" s="125"/>
    </row>
    <row r="86" spans="1:11" x14ac:dyDescent="0.2">
      <c r="A86" s="125"/>
      <c r="C86" s="23"/>
      <c r="H86" s="125"/>
      <c r="I86" s="125"/>
      <c r="J86" s="125"/>
      <c r="K86" s="125"/>
    </row>
    <row r="87" spans="1:11" x14ac:dyDescent="0.2">
      <c r="A87" s="205" t="str">
        <f>Disclaimer!A7</f>
        <v>Copyright © 2024 - M. Keuter - Some Rights Reserved</v>
      </c>
      <c r="B87" s="205"/>
      <c r="C87" s="205"/>
      <c r="D87" s="205"/>
      <c r="E87" s="205"/>
      <c r="F87" s="205"/>
      <c r="G87" s="205"/>
      <c r="H87" s="125"/>
      <c r="I87" s="125"/>
      <c r="J87" s="125"/>
      <c r="K87" s="125"/>
    </row>
    <row r="88" spans="1:11" x14ac:dyDescent="0.2">
      <c r="A88" s="125"/>
      <c r="H88" s="125"/>
      <c r="I88" s="125"/>
      <c r="J88" s="125"/>
      <c r="K88" s="125"/>
    </row>
    <row r="89" spans="1:11" x14ac:dyDescent="0.2">
      <c r="A89" s="125"/>
      <c r="H89" s="125"/>
      <c r="I89" s="125"/>
      <c r="J89" s="125"/>
      <c r="K89" s="125"/>
    </row>
    <row r="90" spans="1:11" x14ac:dyDescent="0.2">
      <c r="A90" s="125"/>
      <c r="H90" s="125"/>
      <c r="I90" s="125"/>
      <c r="J90" s="125"/>
      <c r="K90" s="125"/>
    </row>
    <row r="91" spans="1:11" x14ac:dyDescent="0.2">
      <c r="A91" s="125"/>
      <c r="H91" s="125"/>
      <c r="I91" s="125"/>
      <c r="J91" s="125"/>
      <c r="K91" s="125"/>
    </row>
    <row r="92" spans="1:11" x14ac:dyDescent="0.2">
      <c r="A92" s="125"/>
      <c r="H92" s="125"/>
      <c r="I92" s="125"/>
      <c r="J92" s="125"/>
      <c r="K92" s="125"/>
    </row>
    <row r="93" spans="1:11" x14ac:dyDescent="0.2">
      <c r="A93" s="125"/>
      <c r="H93" s="125"/>
      <c r="I93" s="125"/>
      <c r="J93" s="125"/>
      <c r="K93" s="125"/>
    </row>
    <row r="94" spans="1:11" x14ac:dyDescent="0.2">
      <c r="A94" s="125"/>
      <c r="H94" s="125"/>
      <c r="I94" s="125"/>
      <c r="J94" s="125"/>
      <c r="K94" s="125"/>
    </row>
    <row r="95" spans="1:11" x14ac:dyDescent="0.2">
      <c r="A95" s="125"/>
      <c r="H95" s="125"/>
      <c r="I95" s="125"/>
      <c r="J95" s="125"/>
      <c r="K95" s="125"/>
    </row>
    <row r="96" spans="1:11" x14ac:dyDescent="0.2">
      <c r="A96" s="125"/>
      <c r="H96" s="125"/>
      <c r="I96" s="125"/>
      <c r="J96" s="125"/>
      <c r="K96" s="125"/>
    </row>
    <row r="97" spans="1:11" x14ac:dyDescent="0.2">
      <c r="A97" s="125"/>
      <c r="H97" s="125"/>
      <c r="I97" s="125"/>
      <c r="J97" s="125"/>
      <c r="K97" s="125"/>
    </row>
    <row r="98" spans="1:11" x14ac:dyDescent="0.2">
      <c r="A98" s="125"/>
      <c r="H98" s="125"/>
      <c r="I98" s="125"/>
      <c r="J98" s="125"/>
      <c r="K98" s="125"/>
    </row>
    <row r="99" spans="1:11" x14ac:dyDescent="0.2">
      <c r="A99" s="125"/>
      <c r="H99" s="125"/>
      <c r="I99" s="125"/>
      <c r="J99" s="125"/>
      <c r="K99" s="125"/>
    </row>
    <row r="100" spans="1:11" x14ac:dyDescent="0.2">
      <c r="A100" s="125"/>
      <c r="H100" s="125"/>
      <c r="I100" s="125"/>
      <c r="J100" s="125"/>
      <c r="K100" s="125"/>
    </row>
    <row r="101" spans="1:11" x14ac:dyDescent="0.2">
      <c r="A101" s="125"/>
      <c r="H101" s="125"/>
      <c r="I101" s="125"/>
      <c r="J101" s="125"/>
      <c r="K101" s="125"/>
    </row>
    <row r="102" spans="1:11" x14ac:dyDescent="0.2">
      <c r="A102" s="125"/>
      <c r="H102" s="125"/>
      <c r="I102" s="125"/>
      <c r="J102" s="125"/>
      <c r="K102" s="125"/>
    </row>
    <row r="103" spans="1:11" x14ac:dyDescent="0.2">
      <c r="A103" s="125"/>
      <c r="H103" s="125"/>
      <c r="I103" s="125"/>
      <c r="J103" s="125"/>
      <c r="K103" s="125"/>
    </row>
    <row r="104" spans="1:11" x14ac:dyDescent="0.2">
      <c r="A104" s="125"/>
      <c r="H104" s="125"/>
      <c r="I104" s="125"/>
      <c r="J104" s="125"/>
      <c r="K104" s="125"/>
    </row>
    <row r="105" spans="1:11" x14ac:dyDescent="0.2">
      <c r="A105" s="125"/>
      <c r="H105" s="125"/>
      <c r="I105" s="125"/>
      <c r="J105" s="125"/>
      <c r="K105" s="125"/>
    </row>
    <row r="106" spans="1:11" x14ac:dyDescent="0.2">
      <c r="A106" s="125"/>
      <c r="H106" s="125"/>
      <c r="I106" s="125"/>
      <c r="J106" s="125"/>
      <c r="K106" s="125"/>
    </row>
    <row r="107" spans="1:11" x14ac:dyDescent="0.2">
      <c r="A107" s="125"/>
      <c r="H107" s="125"/>
      <c r="I107" s="125"/>
      <c r="J107" s="125"/>
      <c r="K107" s="125"/>
    </row>
    <row r="108" spans="1:11" x14ac:dyDescent="0.2">
      <c r="A108" s="125"/>
      <c r="H108" s="125"/>
      <c r="I108" s="125"/>
      <c r="J108" s="125"/>
      <c r="K108" s="125"/>
    </row>
    <row r="109" spans="1:11" x14ac:dyDescent="0.2">
      <c r="A109" s="125"/>
      <c r="H109" s="125"/>
      <c r="I109" s="125"/>
      <c r="J109" s="125"/>
      <c r="K109" s="125"/>
    </row>
    <row r="110" spans="1:11" x14ac:dyDescent="0.2">
      <c r="A110" s="125"/>
      <c r="H110" s="125"/>
      <c r="I110" s="125"/>
      <c r="J110" s="125"/>
      <c r="K110" s="125"/>
    </row>
    <row r="111" spans="1:11" x14ac:dyDescent="0.2">
      <c r="A111" s="125"/>
      <c r="H111" s="125"/>
      <c r="I111" s="125"/>
      <c r="J111" s="125"/>
      <c r="K111" s="125"/>
    </row>
    <row r="112" spans="1:11" x14ac:dyDescent="0.2">
      <c r="A112" s="125"/>
      <c r="H112" s="125"/>
      <c r="I112" s="125"/>
      <c r="J112" s="125"/>
      <c r="K112" s="125"/>
    </row>
    <row r="113" spans="1:11" x14ac:dyDescent="0.2">
      <c r="A113" s="125"/>
      <c r="H113" s="125"/>
      <c r="I113" s="125"/>
      <c r="J113" s="125"/>
      <c r="K113" s="125"/>
    </row>
    <row r="114" spans="1:11" x14ac:dyDescent="0.2">
      <c r="A114" s="125"/>
      <c r="H114" s="125"/>
      <c r="I114" s="125"/>
      <c r="J114" s="125"/>
      <c r="K114" s="125"/>
    </row>
    <row r="115" spans="1:11" x14ac:dyDescent="0.2">
      <c r="A115" s="125"/>
      <c r="H115" s="125"/>
      <c r="I115" s="125"/>
      <c r="J115" s="125"/>
      <c r="K115" s="125"/>
    </row>
    <row r="116" spans="1:11" x14ac:dyDescent="0.2">
      <c r="A116" s="125"/>
      <c r="H116" s="125"/>
      <c r="I116" s="125"/>
      <c r="J116" s="125"/>
      <c r="K116" s="125"/>
    </row>
    <row r="117" spans="1:11" x14ac:dyDescent="0.2">
      <c r="A117" s="125"/>
      <c r="H117" s="125"/>
      <c r="I117" s="125"/>
      <c r="J117" s="125"/>
      <c r="K117" s="125"/>
    </row>
    <row r="118" spans="1:11" x14ac:dyDescent="0.2">
      <c r="A118" s="125"/>
      <c r="H118" s="125"/>
      <c r="I118" s="125"/>
      <c r="J118" s="125"/>
      <c r="K118" s="125"/>
    </row>
    <row r="119" spans="1:11" x14ac:dyDescent="0.2">
      <c r="A119" s="125"/>
      <c r="H119" s="125"/>
      <c r="I119" s="125"/>
      <c r="J119" s="125"/>
      <c r="K119" s="125"/>
    </row>
    <row r="120" spans="1:11" x14ac:dyDescent="0.2">
      <c r="A120" s="125"/>
      <c r="H120" s="125"/>
      <c r="I120" s="125"/>
      <c r="J120" s="125"/>
      <c r="K120" s="125"/>
    </row>
    <row r="121" spans="1:11" x14ac:dyDescent="0.2">
      <c r="A121" s="125"/>
      <c r="H121" s="125"/>
      <c r="I121" s="125"/>
      <c r="J121" s="125"/>
      <c r="K121" s="125"/>
    </row>
    <row r="122" spans="1:11" x14ac:dyDescent="0.2">
      <c r="A122" s="125"/>
      <c r="H122" s="125"/>
      <c r="I122" s="125"/>
      <c r="J122" s="125"/>
      <c r="K122" s="125"/>
    </row>
    <row r="123" spans="1:11" x14ac:dyDescent="0.2">
      <c r="A123" s="125"/>
      <c r="H123" s="125"/>
      <c r="I123" s="125"/>
      <c r="J123" s="125"/>
      <c r="K123" s="125"/>
    </row>
    <row r="124" spans="1:11" x14ac:dyDescent="0.2">
      <c r="A124" s="125"/>
      <c r="H124" s="125"/>
      <c r="I124" s="125"/>
      <c r="J124" s="125"/>
      <c r="K124" s="125"/>
    </row>
    <row r="125" spans="1:11" x14ac:dyDescent="0.2">
      <c r="A125" s="125"/>
      <c r="H125" s="125"/>
      <c r="I125" s="125"/>
      <c r="J125" s="125"/>
      <c r="K125" s="125"/>
    </row>
    <row r="126" spans="1:11" x14ac:dyDescent="0.2">
      <c r="A126" s="125"/>
      <c r="H126" s="125"/>
      <c r="I126" s="125"/>
      <c r="J126" s="125"/>
      <c r="K126" s="125"/>
    </row>
    <row r="127" spans="1:11" x14ac:dyDescent="0.2">
      <c r="A127" s="125"/>
      <c r="H127" s="125"/>
      <c r="I127" s="125"/>
      <c r="J127" s="125"/>
      <c r="K127" s="125"/>
    </row>
    <row r="128" spans="1:11" x14ac:dyDescent="0.2">
      <c r="A128" s="125"/>
      <c r="H128" s="125"/>
      <c r="I128" s="125"/>
      <c r="J128" s="125"/>
      <c r="K128" s="125"/>
    </row>
    <row r="129" spans="1:11" x14ac:dyDescent="0.2">
      <c r="A129" s="125"/>
      <c r="H129" s="125"/>
      <c r="I129" s="125"/>
      <c r="J129" s="125"/>
      <c r="K129" s="125"/>
    </row>
    <row r="130" spans="1:11" x14ac:dyDescent="0.2">
      <c r="A130" s="125"/>
      <c r="H130" s="125"/>
      <c r="I130" s="125"/>
      <c r="J130" s="125"/>
      <c r="K130" s="125"/>
    </row>
    <row r="131" spans="1:11" x14ac:dyDescent="0.2">
      <c r="A131" s="125"/>
      <c r="H131" s="125"/>
      <c r="I131" s="125"/>
      <c r="J131" s="125"/>
      <c r="K131" s="125"/>
    </row>
    <row r="132" spans="1:11" x14ac:dyDescent="0.2">
      <c r="A132" s="125"/>
      <c r="H132" s="125"/>
      <c r="I132" s="125"/>
      <c r="J132" s="125"/>
      <c r="K132" s="125"/>
    </row>
    <row r="133" spans="1:11" x14ac:dyDescent="0.2">
      <c r="A133" s="125"/>
      <c r="H133" s="125"/>
      <c r="I133" s="125"/>
      <c r="J133" s="125"/>
      <c r="K133" s="125"/>
    </row>
    <row r="134" spans="1:11" x14ac:dyDescent="0.2">
      <c r="A134" s="125"/>
      <c r="H134" s="125"/>
      <c r="I134" s="125"/>
      <c r="J134" s="125"/>
      <c r="K134" s="125"/>
    </row>
    <row r="135" spans="1:11" x14ac:dyDescent="0.2">
      <c r="A135" s="125"/>
      <c r="H135" s="125"/>
      <c r="I135" s="125"/>
      <c r="J135" s="125"/>
      <c r="K135" s="125"/>
    </row>
    <row r="136" spans="1:11" x14ac:dyDescent="0.2">
      <c r="A136" s="125"/>
      <c r="H136" s="125"/>
      <c r="I136" s="125"/>
      <c r="J136" s="125"/>
      <c r="K136" s="125"/>
    </row>
    <row r="137" spans="1:11" x14ac:dyDescent="0.2">
      <c r="A137" s="125"/>
      <c r="H137" s="125"/>
      <c r="I137" s="125"/>
      <c r="J137" s="125"/>
      <c r="K137" s="125"/>
    </row>
    <row r="138" spans="1:11" x14ac:dyDescent="0.2">
      <c r="A138" s="125"/>
      <c r="H138" s="125"/>
      <c r="I138" s="125"/>
      <c r="J138" s="125"/>
      <c r="K138" s="125"/>
    </row>
    <row r="139" spans="1:11" x14ac:dyDescent="0.2">
      <c r="A139" s="125"/>
      <c r="H139" s="125"/>
      <c r="I139" s="125"/>
      <c r="J139" s="125"/>
      <c r="K139" s="125"/>
    </row>
    <row r="140" spans="1:11" x14ac:dyDescent="0.2">
      <c r="A140" s="125"/>
      <c r="H140" s="125"/>
      <c r="I140" s="125"/>
      <c r="J140" s="125"/>
      <c r="K140" s="125"/>
    </row>
    <row r="141" spans="1:11" x14ac:dyDescent="0.2">
      <c r="A141" s="125"/>
      <c r="H141" s="125"/>
      <c r="I141" s="125"/>
      <c r="J141" s="125"/>
      <c r="K141" s="125"/>
    </row>
    <row r="142" spans="1:11" x14ac:dyDescent="0.2">
      <c r="A142" s="125"/>
      <c r="H142" s="125"/>
      <c r="I142" s="125"/>
      <c r="J142" s="125"/>
      <c r="K142" s="125"/>
    </row>
    <row r="143" spans="1:11" x14ac:dyDescent="0.2">
      <c r="A143" s="125"/>
      <c r="H143" s="125"/>
      <c r="I143" s="125"/>
      <c r="J143" s="125"/>
      <c r="K143" s="125"/>
    </row>
    <row r="144" spans="1:11" x14ac:dyDescent="0.2">
      <c r="A144" s="125"/>
      <c r="H144" s="125"/>
      <c r="I144" s="125"/>
      <c r="J144" s="125"/>
      <c r="K144" s="125"/>
    </row>
    <row r="145" spans="1:11" x14ac:dyDescent="0.2">
      <c r="A145" s="125"/>
      <c r="H145" s="125"/>
      <c r="I145" s="125"/>
      <c r="J145" s="125"/>
      <c r="K145" s="125"/>
    </row>
    <row r="146" spans="1:11" x14ac:dyDescent="0.2">
      <c r="A146" s="125"/>
      <c r="H146" s="125"/>
      <c r="I146" s="125"/>
      <c r="J146" s="125"/>
      <c r="K146" s="125"/>
    </row>
    <row r="147" spans="1:11" x14ac:dyDescent="0.2">
      <c r="A147" s="125"/>
      <c r="H147" s="125"/>
      <c r="I147" s="125"/>
      <c r="J147" s="125"/>
      <c r="K147" s="125"/>
    </row>
    <row r="148" spans="1:11" x14ac:dyDescent="0.2">
      <c r="A148" s="125"/>
      <c r="H148" s="125"/>
      <c r="I148" s="125"/>
      <c r="J148" s="125"/>
      <c r="K148" s="125"/>
    </row>
    <row r="149" spans="1:11" x14ac:dyDescent="0.2">
      <c r="A149" s="125"/>
      <c r="H149" s="125"/>
      <c r="I149" s="125"/>
      <c r="J149" s="125"/>
      <c r="K149" s="125"/>
    </row>
    <row r="150" spans="1:11" x14ac:dyDescent="0.2">
      <c r="A150" s="125"/>
      <c r="H150" s="125"/>
      <c r="I150" s="125"/>
      <c r="J150" s="125"/>
      <c r="K150" s="125"/>
    </row>
    <row r="151" spans="1:11" x14ac:dyDescent="0.2">
      <c r="A151" s="125"/>
      <c r="H151" s="125"/>
      <c r="I151" s="125"/>
      <c r="J151" s="125"/>
      <c r="K151" s="125"/>
    </row>
    <row r="152" spans="1:11" x14ac:dyDescent="0.2">
      <c r="A152" s="125"/>
      <c r="H152" s="125"/>
      <c r="I152" s="125"/>
      <c r="J152" s="125"/>
      <c r="K152" s="125"/>
    </row>
    <row r="153" spans="1:11" x14ac:dyDescent="0.2">
      <c r="A153" s="125"/>
      <c r="H153" s="125"/>
      <c r="I153" s="125"/>
      <c r="J153" s="125"/>
      <c r="K153" s="125"/>
    </row>
    <row r="154" spans="1:11" x14ac:dyDescent="0.2">
      <c r="A154" s="125"/>
      <c r="H154" s="125"/>
      <c r="I154" s="125"/>
      <c r="J154" s="125"/>
      <c r="K154" s="125"/>
    </row>
    <row r="155" spans="1:11" x14ac:dyDescent="0.2">
      <c r="A155" s="125"/>
      <c r="H155" s="125"/>
      <c r="I155" s="125"/>
      <c r="J155" s="125"/>
      <c r="K155" s="125"/>
    </row>
    <row r="156" spans="1:11" x14ac:dyDescent="0.2">
      <c r="A156" s="125"/>
      <c r="H156" s="125"/>
      <c r="I156" s="125"/>
      <c r="J156" s="125"/>
      <c r="K156" s="125"/>
    </row>
    <row r="157" spans="1:11" x14ac:dyDescent="0.2">
      <c r="A157" s="125"/>
      <c r="H157" s="125"/>
      <c r="I157" s="125"/>
      <c r="J157" s="125"/>
      <c r="K157" s="125"/>
    </row>
    <row r="158" spans="1:11" x14ac:dyDescent="0.2">
      <c r="A158" s="125"/>
      <c r="H158" s="125"/>
      <c r="I158" s="125"/>
      <c r="J158" s="125"/>
      <c r="K158" s="125"/>
    </row>
    <row r="159" spans="1:11" x14ac:dyDescent="0.2">
      <c r="A159" s="125"/>
      <c r="H159" s="125"/>
      <c r="I159" s="125"/>
      <c r="J159" s="125"/>
      <c r="K159" s="125"/>
    </row>
    <row r="160" spans="1:11" x14ac:dyDescent="0.2">
      <c r="A160" s="125"/>
      <c r="H160" s="125"/>
      <c r="I160" s="125"/>
      <c r="J160" s="125"/>
      <c r="K160" s="125"/>
    </row>
    <row r="161" spans="1:11" x14ac:dyDescent="0.2">
      <c r="A161" s="125"/>
      <c r="H161" s="125"/>
      <c r="I161" s="125"/>
      <c r="J161" s="125"/>
      <c r="K161" s="125"/>
    </row>
    <row r="162" spans="1:11" x14ac:dyDescent="0.2">
      <c r="A162" s="125"/>
      <c r="H162" s="125"/>
      <c r="I162" s="125"/>
      <c r="J162" s="125"/>
      <c r="K162" s="125"/>
    </row>
    <row r="163" spans="1:11" x14ac:dyDescent="0.2">
      <c r="A163" s="125"/>
      <c r="H163" s="125"/>
      <c r="I163" s="125"/>
      <c r="J163" s="125"/>
      <c r="K163" s="125"/>
    </row>
    <row r="164" spans="1:11" x14ac:dyDescent="0.2">
      <c r="A164" s="125"/>
      <c r="H164" s="125"/>
      <c r="I164" s="125"/>
      <c r="J164" s="125"/>
      <c r="K164" s="125"/>
    </row>
    <row r="165" spans="1:11" x14ac:dyDescent="0.2">
      <c r="A165" s="125"/>
      <c r="H165" s="125"/>
      <c r="I165" s="125"/>
      <c r="J165" s="125"/>
      <c r="K165" s="125"/>
    </row>
    <row r="166" spans="1:11" x14ac:dyDescent="0.2">
      <c r="A166" s="125"/>
      <c r="H166" s="125"/>
      <c r="I166" s="125"/>
      <c r="J166" s="125"/>
      <c r="K166" s="125"/>
    </row>
    <row r="167" spans="1:11" x14ac:dyDescent="0.2">
      <c r="A167" s="125"/>
      <c r="H167" s="125"/>
      <c r="I167" s="125"/>
      <c r="J167" s="125"/>
      <c r="K167" s="125"/>
    </row>
    <row r="168" spans="1:11" x14ac:dyDescent="0.2">
      <c r="A168" s="125"/>
      <c r="H168" s="125"/>
      <c r="I168" s="125"/>
      <c r="J168" s="125"/>
      <c r="K168" s="125"/>
    </row>
    <row r="169" spans="1:11" x14ac:dyDescent="0.2">
      <c r="A169" s="125"/>
      <c r="H169" s="125"/>
      <c r="I169" s="125"/>
      <c r="J169" s="125"/>
      <c r="K169" s="125"/>
    </row>
    <row r="170" spans="1:11" x14ac:dyDescent="0.2">
      <c r="A170" s="125"/>
      <c r="H170" s="125"/>
      <c r="I170" s="125"/>
      <c r="J170" s="125"/>
      <c r="K170" s="125"/>
    </row>
    <row r="171" spans="1:11" x14ac:dyDescent="0.2">
      <c r="A171" s="125"/>
      <c r="H171" s="125"/>
      <c r="I171" s="125"/>
      <c r="J171" s="125"/>
      <c r="K171" s="125"/>
    </row>
    <row r="172" spans="1:11" x14ac:dyDescent="0.2">
      <c r="A172" s="125"/>
      <c r="H172" s="125"/>
      <c r="I172" s="125"/>
      <c r="J172" s="125"/>
      <c r="K172" s="125"/>
    </row>
    <row r="173" spans="1:11" x14ac:dyDescent="0.2">
      <c r="A173" s="125"/>
      <c r="H173" s="125"/>
      <c r="I173" s="125"/>
      <c r="J173" s="125"/>
      <c r="K173" s="125"/>
    </row>
    <row r="174" spans="1:11" x14ac:dyDescent="0.2">
      <c r="A174" s="125"/>
      <c r="H174" s="125"/>
      <c r="I174" s="125"/>
      <c r="J174" s="125"/>
      <c r="K174" s="125"/>
    </row>
    <row r="175" spans="1:11" x14ac:dyDescent="0.2">
      <c r="A175" s="125"/>
      <c r="H175" s="125"/>
      <c r="I175" s="125"/>
      <c r="J175" s="125"/>
      <c r="K175" s="125"/>
    </row>
    <row r="176" spans="1:11" x14ac:dyDescent="0.2">
      <c r="A176" s="125"/>
      <c r="H176" s="125"/>
      <c r="I176" s="125"/>
      <c r="J176" s="125"/>
      <c r="K176" s="125"/>
    </row>
    <row r="177" spans="1:11" x14ac:dyDescent="0.2">
      <c r="A177" s="125"/>
      <c r="H177" s="125"/>
      <c r="I177" s="125"/>
      <c r="J177" s="125"/>
      <c r="K177" s="125"/>
    </row>
    <row r="178" spans="1:11" x14ac:dyDescent="0.2">
      <c r="A178" s="125"/>
      <c r="H178" s="125"/>
      <c r="I178" s="125"/>
      <c r="J178" s="125"/>
      <c r="K178" s="125"/>
    </row>
    <row r="179" spans="1:11" x14ac:dyDescent="0.2">
      <c r="A179" s="125"/>
      <c r="H179" s="125"/>
      <c r="I179" s="125"/>
      <c r="J179" s="125"/>
      <c r="K179" s="125"/>
    </row>
    <row r="180" spans="1:11" x14ac:dyDescent="0.2">
      <c r="A180" s="125"/>
      <c r="H180" s="125"/>
      <c r="I180" s="125"/>
      <c r="J180" s="125"/>
      <c r="K180" s="125"/>
    </row>
    <row r="181" spans="1:11" x14ac:dyDescent="0.2">
      <c r="A181" s="125"/>
      <c r="H181" s="125"/>
      <c r="I181" s="125"/>
      <c r="J181" s="125"/>
      <c r="K181" s="125"/>
    </row>
    <row r="182" spans="1:11" x14ac:dyDescent="0.2">
      <c r="A182" s="125"/>
      <c r="H182" s="125"/>
      <c r="I182" s="125"/>
      <c r="J182" s="125"/>
      <c r="K182" s="125"/>
    </row>
    <row r="183" spans="1:11" x14ac:dyDescent="0.2">
      <c r="A183" s="125"/>
      <c r="H183" s="125"/>
      <c r="I183" s="125"/>
      <c r="J183" s="125"/>
      <c r="K183" s="125"/>
    </row>
    <row r="184" spans="1:11" x14ac:dyDescent="0.2">
      <c r="A184" s="125"/>
      <c r="H184" s="125"/>
      <c r="I184" s="125"/>
      <c r="J184" s="125"/>
      <c r="K184" s="125"/>
    </row>
    <row r="185" spans="1:11" x14ac:dyDescent="0.2">
      <c r="A185" s="125"/>
      <c r="H185" s="125"/>
      <c r="I185" s="125"/>
      <c r="J185" s="125"/>
      <c r="K185" s="125"/>
    </row>
    <row r="186" spans="1:11" x14ac:dyDescent="0.2">
      <c r="A186" s="125"/>
      <c r="H186" s="125"/>
      <c r="I186" s="125"/>
      <c r="J186" s="125"/>
      <c r="K186" s="125"/>
    </row>
    <row r="187" spans="1:11" x14ac:dyDescent="0.2">
      <c r="A187" s="125"/>
      <c r="H187" s="125"/>
      <c r="I187" s="125"/>
      <c r="J187" s="125"/>
      <c r="K187" s="125"/>
    </row>
    <row r="188" spans="1:11" x14ac:dyDescent="0.2">
      <c r="A188" s="125"/>
      <c r="H188" s="125"/>
      <c r="I188" s="125"/>
      <c r="J188" s="125"/>
      <c r="K188" s="125"/>
    </row>
    <row r="189" spans="1:11" x14ac:dyDescent="0.2">
      <c r="A189" s="125"/>
      <c r="H189" s="125"/>
      <c r="I189" s="125"/>
      <c r="J189" s="125"/>
      <c r="K189" s="125"/>
    </row>
    <row r="190" spans="1:11" x14ac:dyDescent="0.2">
      <c r="A190" s="125"/>
      <c r="H190" s="125"/>
      <c r="I190" s="125"/>
      <c r="J190" s="125"/>
      <c r="K190" s="125"/>
    </row>
    <row r="191" spans="1:11" x14ac:dyDescent="0.2">
      <c r="A191" s="125"/>
      <c r="H191" s="125"/>
      <c r="I191" s="125"/>
      <c r="J191" s="125"/>
      <c r="K191" s="125"/>
    </row>
    <row r="192" spans="1:11" x14ac:dyDescent="0.2">
      <c r="A192" s="125"/>
      <c r="H192" s="125"/>
      <c r="I192" s="125"/>
      <c r="J192" s="125"/>
      <c r="K192" s="125"/>
    </row>
    <row r="193" spans="1:11" x14ac:dyDescent="0.2">
      <c r="A193" s="125"/>
      <c r="H193" s="125"/>
      <c r="I193" s="125"/>
      <c r="J193" s="125"/>
      <c r="K193" s="125"/>
    </row>
    <row r="194" spans="1:11" x14ac:dyDescent="0.2">
      <c r="A194" s="125"/>
      <c r="H194" s="125"/>
      <c r="I194" s="125"/>
      <c r="J194" s="125"/>
      <c r="K194" s="125"/>
    </row>
    <row r="195" spans="1:11" x14ac:dyDescent="0.2">
      <c r="A195" s="125"/>
      <c r="H195" s="125"/>
      <c r="I195" s="125"/>
      <c r="J195" s="125"/>
      <c r="K195" s="125"/>
    </row>
    <row r="196" spans="1:11" x14ac:dyDescent="0.2">
      <c r="A196" s="125"/>
      <c r="H196" s="125"/>
      <c r="I196" s="125"/>
      <c r="J196" s="125"/>
      <c r="K196" s="125"/>
    </row>
    <row r="197" spans="1:11" x14ac:dyDescent="0.2">
      <c r="A197" s="125"/>
      <c r="H197" s="125"/>
      <c r="I197" s="125"/>
      <c r="J197" s="125"/>
      <c r="K197" s="125"/>
    </row>
    <row r="198" spans="1:11" x14ac:dyDescent="0.2">
      <c r="A198" s="125"/>
      <c r="H198" s="125"/>
      <c r="I198" s="125"/>
      <c r="J198" s="125"/>
      <c r="K198" s="125"/>
    </row>
    <row r="199" spans="1:11" x14ac:dyDescent="0.2">
      <c r="A199" s="125"/>
      <c r="H199" s="125"/>
      <c r="I199" s="125"/>
      <c r="J199" s="125"/>
      <c r="K199" s="125"/>
    </row>
    <row r="200" spans="1:11" x14ac:dyDescent="0.2">
      <c r="A200" s="125"/>
      <c r="H200" s="125"/>
      <c r="I200" s="125"/>
      <c r="J200" s="125"/>
      <c r="K200" s="125"/>
    </row>
    <row r="201" spans="1:11" x14ac:dyDescent="0.2">
      <c r="A201" s="125"/>
      <c r="H201" s="125"/>
      <c r="I201" s="125"/>
      <c r="J201" s="125"/>
      <c r="K201" s="125"/>
    </row>
    <row r="202" spans="1:11" x14ac:dyDescent="0.2">
      <c r="A202" s="125"/>
      <c r="H202" s="125"/>
      <c r="I202" s="125"/>
      <c r="J202" s="125"/>
      <c r="K202" s="125"/>
    </row>
    <row r="203" spans="1:11" x14ac:dyDescent="0.2">
      <c r="A203" s="125"/>
      <c r="H203" s="125"/>
      <c r="I203" s="125"/>
      <c r="J203" s="125"/>
      <c r="K203" s="125"/>
    </row>
    <row r="204" spans="1:11" x14ac:dyDescent="0.2">
      <c r="A204" s="125"/>
      <c r="H204" s="125"/>
      <c r="I204" s="125"/>
      <c r="J204" s="125"/>
      <c r="K204" s="125"/>
    </row>
    <row r="205" spans="1:11" x14ac:dyDescent="0.2">
      <c r="A205" s="125"/>
      <c r="H205" s="125"/>
      <c r="I205" s="125"/>
      <c r="J205" s="125"/>
      <c r="K205" s="125"/>
    </row>
    <row r="206" spans="1:11" x14ac:dyDescent="0.2">
      <c r="A206" s="125"/>
      <c r="H206" s="125"/>
      <c r="I206" s="125"/>
      <c r="J206" s="125"/>
      <c r="K206" s="125"/>
    </row>
    <row r="207" spans="1:11" x14ac:dyDescent="0.2">
      <c r="A207" s="125"/>
      <c r="H207" s="125"/>
      <c r="I207" s="125"/>
      <c r="J207" s="125"/>
      <c r="K207" s="125"/>
    </row>
    <row r="208" spans="1:11" x14ac:dyDescent="0.2">
      <c r="A208" s="125"/>
      <c r="H208" s="125"/>
      <c r="I208" s="125"/>
      <c r="J208" s="125"/>
      <c r="K208" s="125"/>
    </row>
    <row r="209" spans="1:11" x14ac:dyDescent="0.2">
      <c r="A209" s="125"/>
      <c r="H209" s="125"/>
      <c r="I209" s="125"/>
      <c r="J209" s="125"/>
      <c r="K209" s="125"/>
    </row>
    <row r="210" spans="1:11" x14ac:dyDescent="0.2">
      <c r="A210" s="125"/>
      <c r="H210" s="125"/>
      <c r="I210" s="125"/>
      <c r="J210" s="125"/>
      <c r="K210" s="125"/>
    </row>
    <row r="211" spans="1:11" x14ac:dyDescent="0.2">
      <c r="A211" s="125"/>
      <c r="H211" s="125"/>
      <c r="I211" s="125"/>
      <c r="J211" s="125"/>
      <c r="K211" s="125"/>
    </row>
    <row r="212" spans="1:11" x14ac:dyDescent="0.2">
      <c r="A212" s="125"/>
      <c r="H212" s="125"/>
      <c r="I212" s="125"/>
      <c r="J212" s="125"/>
      <c r="K212" s="125"/>
    </row>
    <row r="213" spans="1:11" x14ac:dyDescent="0.2">
      <c r="A213" s="125"/>
      <c r="H213" s="125"/>
      <c r="I213" s="125"/>
      <c r="J213" s="125"/>
      <c r="K213" s="125"/>
    </row>
    <row r="214" spans="1:11" x14ac:dyDescent="0.2">
      <c r="A214" s="125"/>
      <c r="H214" s="125"/>
      <c r="I214" s="125"/>
      <c r="J214" s="125"/>
      <c r="K214" s="125"/>
    </row>
    <row r="215" spans="1:11" x14ac:dyDescent="0.2">
      <c r="A215" s="125"/>
      <c r="H215" s="125"/>
      <c r="I215" s="125"/>
      <c r="J215" s="125"/>
      <c r="K215" s="125"/>
    </row>
    <row r="216" spans="1:11" x14ac:dyDescent="0.2">
      <c r="A216" s="125"/>
      <c r="H216" s="125"/>
      <c r="I216" s="125"/>
      <c r="J216" s="125"/>
      <c r="K216" s="125"/>
    </row>
    <row r="217" spans="1:11" x14ac:dyDescent="0.2">
      <c r="A217" s="125"/>
      <c r="H217" s="125"/>
      <c r="I217" s="125"/>
      <c r="J217" s="125"/>
      <c r="K217" s="125"/>
    </row>
    <row r="218" spans="1:11" x14ac:dyDescent="0.2">
      <c r="A218" s="125"/>
      <c r="H218" s="125"/>
      <c r="I218" s="125"/>
      <c r="J218" s="125"/>
      <c r="K218" s="125"/>
    </row>
    <row r="219" spans="1:11" x14ac:dyDescent="0.2">
      <c r="A219" s="125"/>
      <c r="H219" s="125"/>
      <c r="I219" s="125"/>
      <c r="J219" s="125"/>
      <c r="K219" s="125"/>
    </row>
    <row r="220" spans="1:11" x14ac:dyDescent="0.2">
      <c r="A220" s="125"/>
      <c r="H220" s="125"/>
      <c r="I220" s="125"/>
      <c r="J220" s="125"/>
      <c r="K220" s="125"/>
    </row>
    <row r="221" spans="1:11" x14ac:dyDescent="0.2">
      <c r="A221" s="125"/>
      <c r="H221" s="125"/>
      <c r="I221" s="125"/>
      <c r="J221" s="125"/>
      <c r="K221" s="125"/>
    </row>
    <row r="222" spans="1:11" x14ac:dyDescent="0.2">
      <c r="A222" s="125"/>
      <c r="H222" s="125"/>
      <c r="I222" s="125"/>
      <c r="J222" s="125"/>
      <c r="K222" s="125"/>
    </row>
    <row r="223" spans="1:11" x14ac:dyDescent="0.2">
      <c r="A223" s="125"/>
      <c r="H223" s="125"/>
      <c r="I223" s="125"/>
      <c r="J223" s="125"/>
      <c r="K223" s="125"/>
    </row>
    <row r="224" spans="1:11" x14ac:dyDescent="0.2">
      <c r="A224" s="125"/>
      <c r="H224" s="125"/>
      <c r="I224" s="125"/>
      <c r="J224" s="125"/>
      <c r="K224" s="125"/>
    </row>
    <row r="225" spans="1:11" x14ac:dyDescent="0.2">
      <c r="A225" s="125"/>
      <c r="H225" s="125"/>
      <c r="I225" s="125"/>
      <c r="J225" s="125"/>
      <c r="K225" s="125"/>
    </row>
    <row r="226" spans="1:11" x14ac:dyDescent="0.2">
      <c r="A226" s="125"/>
      <c r="H226" s="125"/>
      <c r="I226" s="125"/>
      <c r="J226" s="125"/>
      <c r="K226" s="125"/>
    </row>
    <row r="227" spans="1:11" x14ac:dyDescent="0.2">
      <c r="A227" s="125"/>
      <c r="H227" s="125"/>
      <c r="I227" s="125"/>
      <c r="J227" s="125"/>
      <c r="K227" s="125"/>
    </row>
    <row r="228" spans="1:11" x14ac:dyDescent="0.2">
      <c r="A228" s="125"/>
      <c r="H228" s="125"/>
      <c r="I228" s="125"/>
      <c r="J228" s="125"/>
      <c r="K228" s="125"/>
    </row>
    <row r="229" spans="1:11" x14ac:dyDescent="0.2">
      <c r="A229" s="125"/>
      <c r="H229" s="125"/>
      <c r="I229" s="125"/>
      <c r="J229" s="125"/>
      <c r="K229" s="125"/>
    </row>
    <row r="230" spans="1:11" x14ac:dyDescent="0.2">
      <c r="A230" s="125"/>
      <c r="H230" s="125"/>
      <c r="I230" s="125"/>
      <c r="J230" s="125"/>
      <c r="K230" s="125"/>
    </row>
    <row r="231" spans="1:11" x14ac:dyDescent="0.2">
      <c r="A231" s="125"/>
      <c r="H231" s="125"/>
      <c r="I231" s="125"/>
      <c r="J231" s="125"/>
      <c r="K231" s="125"/>
    </row>
    <row r="232" spans="1:11" x14ac:dyDescent="0.2">
      <c r="A232" s="125"/>
      <c r="H232" s="125"/>
      <c r="I232" s="125"/>
      <c r="J232" s="125"/>
      <c r="K232" s="125"/>
    </row>
    <row r="233" spans="1:11" x14ac:dyDescent="0.2">
      <c r="A233" s="125"/>
      <c r="H233" s="125"/>
      <c r="I233" s="125"/>
      <c r="J233" s="125"/>
      <c r="K233" s="125"/>
    </row>
    <row r="234" spans="1:11" x14ac:dyDescent="0.2">
      <c r="A234" s="125"/>
      <c r="H234" s="125"/>
      <c r="I234" s="125"/>
      <c r="J234" s="125"/>
      <c r="K234" s="125"/>
    </row>
    <row r="235" spans="1:11" x14ac:dyDescent="0.2">
      <c r="A235" s="125"/>
      <c r="H235" s="125"/>
      <c r="I235" s="125"/>
      <c r="J235" s="125"/>
      <c r="K235" s="125"/>
    </row>
    <row r="236" spans="1:11" x14ac:dyDescent="0.2">
      <c r="A236" s="125"/>
      <c r="H236" s="125"/>
      <c r="I236" s="125"/>
      <c r="J236" s="125"/>
      <c r="K236" s="125"/>
    </row>
    <row r="237" spans="1:11" x14ac:dyDescent="0.2">
      <c r="A237" s="125"/>
      <c r="H237" s="125"/>
      <c r="I237" s="125"/>
      <c r="J237" s="125"/>
      <c r="K237" s="125"/>
    </row>
    <row r="238" spans="1:11" x14ac:dyDescent="0.2">
      <c r="A238" s="125"/>
      <c r="H238" s="125"/>
      <c r="I238" s="125"/>
      <c r="J238" s="125"/>
      <c r="K238" s="125"/>
    </row>
    <row r="239" spans="1:11" x14ac:dyDescent="0.2">
      <c r="A239" s="125"/>
      <c r="H239" s="125"/>
      <c r="I239" s="125"/>
      <c r="J239" s="125"/>
      <c r="K239" s="125"/>
    </row>
    <row r="240" spans="1:11" x14ac:dyDescent="0.2">
      <c r="A240" s="125"/>
      <c r="H240" s="125"/>
      <c r="I240" s="125"/>
      <c r="J240" s="125"/>
      <c r="K240" s="125"/>
    </row>
    <row r="241" spans="1:11" x14ac:dyDescent="0.2">
      <c r="A241" s="125"/>
      <c r="H241" s="125"/>
      <c r="I241" s="125"/>
      <c r="J241" s="125"/>
      <c r="K241" s="125"/>
    </row>
    <row r="242" spans="1:11" x14ac:dyDescent="0.2">
      <c r="A242" s="125"/>
      <c r="H242" s="125"/>
      <c r="I242" s="125"/>
      <c r="J242" s="125"/>
      <c r="K242" s="125"/>
    </row>
    <row r="243" spans="1:11" x14ac:dyDescent="0.2">
      <c r="A243" s="125"/>
      <c r="H243" s="125"/>
      <c r="I243" s="125"/>
      <c r="J243" s="125"/>
      <c r="K243" s="125"/>
    </row>
    <row r="244" spans="1:11" x14ac:dyDescent="0.2">
      <c r="A244" s="125"/>
      <c r="H244" s="125"/>
      <c r="I244" s="125"/>
      <c r="J244" s="125"/>
      <c r="K244" s="125"/>
    </row>
    <row r="245" spans="1:11" x14ac:dyDescent="0.2">
      <c r="A245" s="125"/>
      <c r="H245" s="125"/>
      <c r="I245" s="125"/>
      <c r="J245" s="125"/>
      <c r="K245" s="125"/>
    </row>
    <row r="246" spans="1:11" x14ac:dyDescent="0.2">
      <c r="A246" s="125"/>
      <c r="H246" s="125"/>
      <c r="I246" s="125"/>
      <c r="J246" s="125"/>
      <c r="K246" s="125"/>
    </row>
    <row r="247" spans="1:11" x14ac:dyDescent="0.2">
      <c r="A247" s="125"/>
      <c r="H247" s="125"/>
      <c r="I247" s="125"/>
      <c r="J247" s="125"/>
      <c r="K247" s="125"/>
    </row>
    <row r="248" spans="1:11" x14ac:dyDescent="0.2">
      <c r="A248" s="125"/>
      <c r="H248" s="125"/>
      <c r="I248" s="125"/>
      <c r="J248" s="125"/>
      <c r="K248" s="125"/>
    </row>
    <row r="249" spans="1:11" x14ac:dyDescent="0.2">
      <c r="A249" s="125"/>
      <c r="H249" s="125"/>
      <c r="I249" s="125"/>
      <c r="J249" s="125"/>
      <c r="K249" s="125"/>
    </row>
    <row r="250" spans="1:11" x14ac:dyDescent="0.2">
      <c r="A250" s="125"/>
      <c r="H250" s="125"/>
      <c r="I250" s="125"/>
      <c r="J250" s="125"/>
      <c r="K250" s="125"/>
    </row>
    <row r="251" spans="1:11" x14ac:dyDescent="0.2">
      <c r="A251" s="125"/>
      <c r="H251" s="125"/>
      <c r="I251" s="125"/>
      <c r="J251" s="125"/>
      <c r="K251" s="125"/>
    </row>
    <row r="252" spans="1:11" x14ac:dyDescent="0.2">
      <c r="A252" s="125"/>
      <c r="H252" s="125"/>
      <c r="I252" s="125"/>
      <c r="J252" s="125"/>
      <c r="K252" s="125"/>
    </row>
    <row r="253" spans="1:11" x14ac:dyDescent="0.2">
      <c r="A253" s="125"/>
      <c r="H253" s="125"/>
      <c r="I253" s="125"/>
      <c r="J253" s="125"/>
      <c r="K253" s="125"/>
    </row>
    <row r="254" spans="1:11" x14ac:dyDescent="0.2">
      <c r="A254" s="125"/>
      <c r="H254" s="125"/>
      <c r="I254" s="125"/>
      <c r="J254" s="125"/>
      <c r="K254" s="125"/>
    </row>
    <row r="255" spans="1:11" x14ac:dyDescent="0.2">
      <c r="A255" s="125"/>
      <c r="H255" s="125"/>
      <c r="I255" s="125"/>
      <c r="J255" s="125"/>
      <c r="K255" s="125"/>
    </row>
    <row r="256" spans="1:11" x14ac:dyDescent="0.2">
      <c r="A256" s="125"/>
      <c r="H256" s="125"/>
      <c r="I256" s="125"/>
      <c r="J256" s="125"/>
      <c r="K256" s="125"/>
    </row>
    <row r="257" spans="1:11" x14ac:dyDescent="0.2">
      <c r="A257" s="125"/>
      <c r="H257" s="125"/>
      <c r="I257" s="125"/>
      <c r="J257" s="125"/>
      <c r="K257" s="125"/>
    </row>
    <row r="258" spans="1:11" x14ac:dyDescent="0.2">
      <c r="A258" s="125"/>
      <c r="H258" s="125"/>
      <c r="I258" s="125"/>
      <c r="J258" s="125"/>
      <c r="K258" s="125"/>
    </row>
    <row r="259" spans="1:11" x14ac:dyDescent="0.2">
      <c r="A259" s="125"/>
      <c r="H259" s="125"/>
      <c r="I259" s="125"/>
      <c r="J259" s="125"/>
      <c r="K259" s="125"/>
    </row>
    <row r="260" spans="1:11" x14ac:dyDescent="0.2">
      <c r="A260" s="125"/>
      <c r="H260" s="125"/>
      <c r="I260" s="125"/>
      <c r="J260" s="125"/>
      <c r="K260" s="125"/>
    </row>
    <row r="261" spans="1:11" x14ac:dyDescent="0.2">
      <c r="A261" s="125"/>
      <c r="H261" s="125"/>
      <c r="I261" s="125"/>
      <c r="J261" s="125"/>
      <c r="K261" s="125"/>
    </row>
    <row r="262" spans="1:11" x14ac:dyDescent="0.2">
      <c r="A262" s="125"/>
      <c r="H262" s="125"/>
      <c r="I262" s="125"/>
      <c r="J262" s="125"/>
      <c r="K262" s="125"/>
    </row>
    <row r="263" spans="1:11" x14ac:dyDescent="0.2">
      <c r="A263" s="125"/>
      <c r="H263" s="125"/>
      <c r="I263" s="125"/>
      <c r="J263" s="125"/>
      <c r="K263" s="125"/>
    </row>
    <row r="264" spans="1:11" x14ac:dyDescent="0.2">
      <c r="A264" s="125"/>
      <c r="H264" s="125"/>
      <c r="I264" s="125"/>
      <c r="J264" s="125"/>
      <c r="K264" s="125"/>
    </row>
    <row r="265" spans="1:11" x14ac:dyDescent="0.2">
      <c r="A265" s="125"/>
      <c r="H265" s="125"/>
      <c r="I265" s="125"/>
      <c r="J265" s="125"/>
      <c r="K265" s="125"/>
    </row>
    <row r="266" spans="1:11" x14ac:dyDescent="0.2">
      <c r="A266" s="125"/>
      <c r="H266" s="125"/>
      <c r="I266" s="125"/>
      <c r="J266" s="125"/>
      <c r="K266" s="125"/>
    </row>
    <row r="267" spans="1:11" x14ac:dyDescent="0.2">
      <c r="A267" s="125"/>
      <c r="H267" s="125"/>
      <c r="I267" s="125"/>
      <c r="J267" s="125"/>
      <c r="K267" s="125"/>
    </row>
    <row r="268" spans="1:11" x14ac:dyDescent="0.2">
      <c r="A268" s="125"/>
      <c r="H268" s="125"/>
      <c r="I268" s="125"/>
      <c r="J268" s="125"/>
      <c r="K268" s="125"/>
    </row>
    <row r="269" spans="1:11" x14ac:dyDescent="0.2">
      <c r="A269" s="125"/>
      <c r="H269" s="125"/>
      <c r="I269" s="125"/>
      <c r="J269" s="125"/>
      <c r="K269" s="125"/>
    </row>
    <row r="270" spans="1:11" x14ac:dyDescent="0.2">
      <c r="A270" s="125"/>
      <c r="H270" s="125"/>
      <c r="I270" s="125"/>
      <c r="J270" s="125"/>
      <c r="K270" s="125"/>
    </row>
    <row r="271" spans="1:11" x14ac:dyDescent="0.2">
      <c r="A271" s="125"/>
      <c r="H271" s="125"/>
      <c r="I271" s="125"/>
      <c r="J271" s="125"/>
      <c r="K271" s="125"/>
    </row>
    <row r="272" spans="1:11" x14ac:dyDescent="0.2">
      <c r="A272" s="125"/>
      <c r="H272" s="125"/>
      <c r="I272" s="125"/>
      <c r="J272" s="125"/>
      <c r="K272" s="125"/>
    </row>
    <row r="273" spans="1:11" x14ac:dyDescent="0.2">
      <c r="A273" s="125"/>
      <c r="H273" s="125"/>
      <c r="I273" s="125"/>
      <c r="J273" s="125"/>
      <c r="K273" s="125"/>
    </row>
    <row r="274" spans="1:11" x14ac:dyDescent="0.2">
      <c r="A274" s="125"/>
      <c r="H274" s="125"/>
      <c r="I274" s="125"/>
      <c r="J274" s="125"/>
      <c r="K274" s="125"/>
    </row>
    <row r="275" spans="1:11" x14ac:dyDescent="0.2">
      <c r="A275" s="125"/>
      <c r="H275" s="125"/>
      <c r="I275" s="125"/>
      <c r="J275" s="125"/>
      <c r="K275" s="125"/>
    </row>
    <row r="276" spans="1:11" x14ac:dyDescent="0.2">
      <c r="A276" s="125"/>
      <c r="H276" s="125"/>
      <c r="I276" s="125"/>
      <c r="J276" s="125"/>
      <c r="K276" s="125"/>
    </row>
    <row r="277" spans="1:11" x14ac:dyDescent="0.2">
      <c r="A277" s="125"/>
      <c r="H277" s="125"/>
      <c r="I277" s="125"/>
      <c r="J277" s="125"/>
      <c r="K277" s="125"/>
    </row>
    <row r="278" spans="1:11" x14ac:dyDescent="0.2">
      <c r="A278" s="125"/>
      <c r="H278" s="125"/>
      <c r="I278" s="125"/>
      <c r="J278" s="125"/>
      <c r="K278" s="125"/>
    </row>
    <row r="279" spans="1:11" x14ac:dyDescent="0.2">
      <c r="A279" s="125"/>
      <c r="H279" s="125"/>
      <c r="I279" s="125"/>
      <c r="J279" s="125"/>
      <c r="K279" s="125"/>
    </row>
    <row r="280" spans="1:11" x14ac:dyDescent="0.2">
      <c r="A280" s="125"/>
      <c r="H280" s="125"/>
      <c r="I280" s="125"/>
      <c r="J280" s="125"/>
      <c r="K280" s="125"/>
    </row>
    <row r="281" spans="1:11" x14ac:dyDescent="0.2">
      <c r="A281" s="125"/>
      <c r="H281" s="125"/>
      <c r="I281" s="125"/>
      <c r="J281" s="125"/>
      <c r="K281" s="125"/>
    </row>
    <row r="282" spans="1:11" x14ac:dyDescent="0.2">
      <c r="A282" s="125"/>
      <c r="H282" s="125"/>
      <c r="I282" s="125"/>
      <c r="J282" s="125"/>
      <c r="K282" s="125"/>
    </row>
    <row r="283" spans="1:11" x14ac:dyDescent="0.2">
      <c r="A283" s="125"/>
      <c r="H283" s="125"/>
      <c r="I283" s="125"/>
      <c r="J283" s="125"/>
      <c r="K283" s="125"/>
    </row>
    <row r="284" spans="1:11" x14ac:dyDescent="0.2">
      <c r="A284" s="125"/>
      <c r="H284" s="125"/>
      <c r="I284" s="125"/>
      <c r="J284" s="125"/>
      <c r="K284" s="125"/>
    </row>
    <row r="285" spans="1:11" x14ac:dyDescent="0.2">
      <c r="A285" s="125"/>
      <c r="H285" s="125"/>
      <c r="I285" s="125"/>
      <c r="J285" s="125"/>
      <c r="K285" s="125"/>
    </row>
    <row r="286" spans="1:11" x14ac:dyDescent="0.2">
      <c r="A286" s="125"/>
      <c r="H286" s="125"/>
      <c r="I286" s="125"/>
      <c r="J286" s="125"/>
      <c r="K286" s="125"/>
    </row>
    <row r="287" spans="1:11" x14ac:dyDescent="0.2">
      <c r="A287" s="125"/>
      <c r="H287" s="125"/>
      <c r="I287" s="125"/>
      <c r="J287" s="125"/>
      <c r="K287" s="125"/>
    </row>
    <row r="288" spans="1:11" x14ac:dyDescent="0.2">
      <c r="A288" s="125"/>
      <c r="H288" s="125"/>
      <c r="I288" s="125"/>
      <c r="J288" s="125"/>
      <c r="K288" s="125"/>
    </row>
    <row r="289" spans="1:11" x14ac:dyDescent="0.2">
      <c r="A289" s="125"/>
      <c r="H289" s="125"/>
      <c r="I289" s="125"/>
      <c r="J289" s="125"/>
      <c r="K289" s="125"/>
    </row>
    <row r="290" spans="1:11" x14ac:dyDescent="0.2">
      <c r="A290" s="125"/>
      <c r="H290" s="125"/>
      <c r="I290" s="125"/>
      <c r="J290" s="125"/>
      <c r="K290" s="125"/>
    </row>
    <row r="291" spans="1:11" x14ac:dyDescent="0.2">
      <c r="A291" s="125"/>
      <c r="H291" s="125"/>
      <c r="I291" s="125"/>
      <c r="J291" s="125"/>
      <c r="K291" s="125"/>
    </row>
    <row r="292" spans="1:11" x14ac:dyDescent="0.2">
      <c r="A292" s="125"/>
      <c r="H292" s="125"/>
      <c r="I292" s="125"/>
      <c r="J292" s="125"/>
      <c r="K292" s="125"/>
    </row>
    <row r="293" spans="1:11" x14ac:dyDescent="0.2">
      <c r="A293" s="125"/>
      <c r="H293" s="125"/>
      <c r="I293" s="125"/>
      <c r="J293" s="125"/>
      <c r="K293" s="125"/>
    </row>
    <row r="294" spans="1:11" x14ac:dyDescent="0.2">
      <c r="A294" s="125"/>
      <c r="H294" s="125"/>
      <c r="I294" s="125"/>
      <c r="J294" s="125"/>
      <c r="K294" s="125"/>
    </row>
    <row r="295" spans="1:11" x14ac:dyDescent="0.2">
      <c r="A295" s="125"/>
      <c r="H295" s="125"/>
      <c r="I295" s="125"/>
      <c r="J295" s="125"/>
      <c r="K295" s="125"/>
    </row>
    <row r="296" spans="1:11" x14ac:dyDescent="0.2">
      <c r="A296" s="125"/>
      <c r="H296" s="125"/>
      <c r="I296" s="125"/>
      <c r="J296" s="125"/>
      <c r="K296" s="125"/>
    </row>
    <row r="297" spans="1:11" x14ac:dyDescent="0.2">
      <c r="A297" s="125"/>
      <c r="H297" s="125"/>
      <c r="I297" s="125"/>
      <c r="J297" s="125"/>
      <c r="K297" s="125"/>
    </row>
    <row r="298" spans="1:11" x14ac:dyDescent="0.2">
      <c r="A298" s="125"/>
      <c r="H298" s="125"/>
      <c r="I298" s="125"/>
      <c r="J298" s="125"/>
      <c r="K298" s="125"/>
    </row>
    <row r="299" spans="1:11" x14ac:dyDescent="0.2">
      <c r="A299" s="125"/>
      <c r="H299" s="125"/>
      <c r="I299" s="125"/>
      <c r="J299" s="125"/>
      <c r="K299" s="125"/>
    </row>
    <row r="300" spans="1:11" x14ac:dyDescent="0.2">
      <c r="A300" s="125"/>
      <c r="H300" s="125"/>
      <c r="I300" s="125"/>
      <c r="J300" s="125"/>
      <c r="K300" s="125"/>
    </row>
    <row r="301" spans="1:11" x14ac:dyDescent="0.2">
      <c r="A301" s="125"/>
      <c r="H301" s="125"/>
      <c r="I301" s="125"/>
      <c r="J301" s="125"/>
      <c r="K301" s="125"/>
    </row>
    <row r="302" spans="1:11" x14ac:dyDescent="0.2">
      <c r="A302" s="125"/>
      <c r="H302" s="125"/>
      <c r="I302" s="125"/>
      <c r="J302" s="125"/>
      <c r="K302" s="125"/>
    </row>
    <row r="303" spans="1:11" x14ac:dyDescent="0.2">
      <c r="A303" s="125"/>
      <c r="H303" s="125"/>
      <c r="I303" s="125"/>
      <c r="J303" s="125"/>
      <c r="K303" s="125"/>
    </row>
    <row r="304" spans="1:11" x14ac:dyDescent="0.2">
      <c r="A304" s="125"/>
      <c r="H304" s="125"/>
      <c r="I304" s="125"/>
      <c r="J304" s="125"/>
      <c r="K304" s="125"/>
    </row>
    <row r="305" spans="1:11" x14ac:dyDescent="0.2">
      <c r="A305" s="125"/>
      <c r="H305" s="125"/>
      <c r="I305" s="125"/>
      <c r="J305" s="125"/>
      <c r="K305" s="125"/>
    </row>
    <row r="306" spans="1:11" x14ac:dyDescent="0.2">
      <c r="A306" s="125"/>
      <c r="H306" s="125"/>
      <c r="I306" s="125"/>
      <c r="J306" s="125"/>
      <c r="K306" s="125"/>
    </row>
    <row r="307" spans="1:11" x14ac:dyDescent="0.2">
      <c r="A307" s="125"/>
      <c r="H307" s="125"/>
      <c r="I307" s="125"/>
      <c r="J307" s="125"/>
      <c r="K307" s="125"/>
    </row>
    <row r="308" spans="1:11" x14ac:dyDescent="0.2">
      <c r="A308" s="125"/>
      <c r="H308" s="125"/>
      <c r="I308" s="125"/>
      <c r="J308" s="125"/>
      <c r="K308" s="125"/>
    </row>
    <row r="309" spans="1:11" x14ac:dyDescent="0.2">
      <c r="A309" s="125"/>
      <c r="H309" s="125"/>
      <c r="I309" s="125"/>
      <c r="J309" s="125"/>
      <c r="K309" s="125"/>
    </row>
    <row r="310" spans="1:11" x14ac:dyDescent="0.2">
      <c r="A310" s="125"/>
      <c r="H310" s="125"/>
      <c r="I310" s="125"/>
      <c r="J310" s="125"/>
      <c r="K310" s="125"/>
    </row>
    <row r="311" spans="1:11" x14ac:dyDescent="0.2">
      <c r="A311" s="125"/>
      <c r="H311" s="125"/>
      <c r="I311" s="125"/>
      <c r="J311" s="125"/>
      <c r="K311" s="125"/>
    </row>
    <row r="312" spans="1:11" x14ac:dyDescent="0.2">
      <c r="A312" s="125"/>
      <c r="H312" s="125"/>
      <c r="I312" s="125"/>
      <c r="J312" s="125"/>
      <c r="K312" s="125"/>
    </row>
    <row r="313" spans="1:11" x14ac:dyDescent="0.2">
      <c r="A313" s="125"/>
      <c r="H313" s="125"/>
      <c r="I313" s="125"/>
      <c r="J313" s="125"/>
      <c r="K313" s="125"/>
    </row>
    <row r="314" spans="1:11" x14ac:dyDescent="0.2">
      <c r="A314" s="125"/>
      <c r="H314" s="125"/>
      <c r="I314" s="125"/>
      <c r="J314" s="125"/>
      <c r="K314" s="125"/>
    </row>
    <row r="315" spans="1:11" x14ac:dyDescent="0.2">
      <c r="A315" s="125"/>
      <c r="H315" s="125"/>
      <c r="I315" s="125"/>
      <c r="J315" s="125"/>
      <c r="K315" s="125"/>
    </row>
    <row r="316" spans="1:11" x14ac:dyDescent="0.2">
      <c r="A316" s="125"/>
      <c r="H316" s="125"/>
      <c r="I316" s="125"/>
      <c r="J316" s="125"/>
      <c r="K316" s="125"/>
    </row>
    <row r="317" spans="1:11" x14ac:dyDescent="0.2">
      <c r="A317" s="125"/>
      <c r="H317" s="125"/>
      <c r="I317" s="125"/>
      <c r="J317" s="125"/>
      <c r="K317" s="125"/>
    </row>
    <row r="318" spans="1:11" x14ac:dyDescent="0.2">
      <c r="A318" s="125"/>
      <c r="H318" s="125"/>
      <c r="I318" s="125"/>
      <c r="J318" s="125"/>
      <c r="K318" s="125"/>
    </row>
    <row r="319" spans="1:11" x14ac:dyDescent="0.2">
      <c r="A319" s="125"/>
      <c r="H319" s="125"/>
      <c r="I319" s="125"/>
      <c r="J319" s="125"/>
      <c r="K319" s="125"/>
    </row>
    <row r="320" spans="1:11" x14ac:dyDescent="0.2">
      <c r="A320" s="125"/>
      <c r="H320" s="125"/>
      <c r="I320" s="125"/>
      <c r="J320" s="125"/>
      <c r="K320" s="125"/>
    </row>
    <row r="321" spans="1:11" x14ac:dyDescent="0.2">
      <c r="A321" s="125"/>
      <c r="H321" s="125"/>
      <c r="I321" s="125"/>
      <c r="J321" s="125"/>
      <c r="K321" s="125"/>
    </row>
    <row r="322" spans="1:11" x14ac:dyDescent="0.2">
      <c r="A322" s="125"/>
      <c r="H322" s="125"/>
      <c r="I322" s="125"/>
      <c r="J322" s="125"/>
      <c r="K322" s="125"/>
    </row>
    <row r="323" spans="1:11" x14ac:dyDescent="0.2">
      <c r="A323" s="125"/>
      <c r="H323" s="125"/>
      <c r="I323" s="125"/>
      <c r="J323" s="125"/>
      <c r="K323" s="125"/>
    </row>
    <row r="324" spans="1:11" x14ac:dyDescent="0.2">
      <c r="A324" s="125"/>
      <c r="H324" s="125"/>
      <c r="I324" s="125"/>
      <c r="J324" s="125"/>
      <c r="K324" s="125"/>
    </row>
    <row r="325" spans="1:11" x14ac:dyDescent="0.2">
      <c r="A325" s="125"/>
      <c r="H325" s="125"/>
      <c r="I325" s="125"/>
      <c r="J325" s="125"/>
      <c r="K325" s="125"/>
    </row>
    <row r="326" spans="1:11" x14ac:dyDescent="0.2">
      <c r="A326" s="125"/>
      <c r="H326" s="125"/>
      <c r="I326" s="125"/>
      <c r="J326" s="125"/>
      <c r="K326" s="125"/>
    </row>
    <row r="327" spans="1:11" x14ac:dyDescent="0.2">
      <c r="A327" s="125"/>
      <c r="H327" s="125"/>
      <c r="I327" s="125"/>
      <c r="J327" s="125"/>
      <c r="K327" s="125"/>
    </row>
    <row r="328" spans="1:11" x14ac:dyDescent="0.2">
      <c r="A328" s="125"/>
      <c r="H328" s="125"/>
      <c r="I328" s="125"/>
      <c r="J328" s="125"/>
      <c r="K328" s="125"/>
    </row>
    <row r="329" spans="1:11" x14ac:dyDescent="0.2">
      <c r="A329" s="125"/>
      <c r="H329" s="125"/>
      <c r="I329" s="125"/>
      <c r="J329" s="125"/>
      <c r="K329" s="125"/>
    </row>
    <row r="330" spans="1:11" x14ac:dyDescent="0.2">
      <c r="A330" s="125"/>
      <c r="H330" s="125"/>
      <c r="I330" s="125"/>
      <c r="J330" s="125"/>
      <c r="K330" s="125"/>
    </row>
    <row r="331" spans="1:11" x14ac:dyDescent="0.2">
      <c r="A331" s="125"/>
      <c r="H331" s="125"/>
      <c r="I331" s="125"/>
      <c r="J331" s="125"/>
      <c r="K331" s="125"/>
    </row>
    <row r="332" spans="1:11" x14ac:dyDescent="0.2">
      <c r="A332" s="125"/>
      <c r="H332" s="125"/>
      <c r="I332" s="125"/>
      <c r="J332" s="125"/>
      <c r="K332" s="125"/>
    </row>
    <row r="333" spans="1:11" x14ac:dyDescent="0.2">
      <c r="A333" s="125"/>
      <c r="H333" s="125"/>
      <c r="I333" s="125"/>
      <c r="J333" s="125"/>
      <c r="K333" s="125"/>
    </row>
    <row r="334" spans="1:11" x14ac:dyDescent="0.2">
      <c r="A334" s="125"/>
      <c r="H334" s="125"/>
      <c r="I334" s="125"/>
      <c r="J334" s="125"/>
      <c r="K334" s="125"/>
    </row>
    <row r="335" spans="1:11" x14ac:dyDescent="0.2">
      <c r="A335" s="125"/>
      <c r="H335" s="125"/>
      <c r="I335" s="125"/>
      <c r="J335" s="125"/>
      <c r="K335" s="125"/>
    </row>
    <row r="336" spans="1:11" x14ac:dyDescent="0.2">
      <c r="A336" s="125"/>
      <c r="H336" s="125"/>
      <c r="I336" s="125"/>
      <c r="J336" s="125"/>
      <c r="K336" s="125"/>
    </row>
    <row r="337" spans="1:11" x14ac:dyDescent="0.2">
      <c r="A337" s="125"/>
      <c r="H337" s="125"/>
      <c r="I337" s="125"/>
      <c r="J337" s="125"/>
      <c r="K337" s="125"/>
    </row>
    <row r="338" spans="1:11" x14ac:dyDescent="0.2">
      <c r="A338" s="125"/>
      <c r="H338" s="125"/>
      <c r="I338" s="125"/>
      <c r="J338" s="125"/>
      <c r="K338" s="125"/>
    </row>
    <row r="339" spans="1:11" x14ac:dyDescent="0.2">
      <c r="A339" s="125"/>
      <c r="H339" s="125"/>
      <c r="I339" s="125"/>
      <c r="J339" s="125"/>
      <c r="K339" s="125"/>
    </row>
    <row r="340" spans="1:11" x14ac:dyDescent="0.2">
      <c r="A340" s="125"/>
      <c r="H340" s="125"/>
      <c r="I340" s="125"/>
      <c r="J340" s="125"/>
      <c r="K340" s="125"/>
    </row>
    <row r="341" spans="1:11" x14ac:dyDescent="0.2">
      <c r="A341" s="125"/>
      <c r="H341" s="125"/>
      <c r="I341" s="125"/>
      <c r="J341" s="125"/>
      <c r="K341" s="125"/>
    </row>
    <row r="342" spans="1:11" x14ac:dyDescent="0.2">
      <c r="A342" s="125"/>
      <c r="H342" s="125"/>
      <c r="I342" s="125"/>
      <c r="J342" s="125"/>
      <c r="K342" s="125"/>
    </row>
    <row r="343" spans="1:11" x14ac:dyDescent="0.2">
      <c r="A343" s="125"/>
      <c r="H343" s="125"/>
      <c r="I343" s="125"/>
      <c r="J343" s="125"/>
      <c r="K343" s="125"/>
    </row>
    <row r="344" spans="1:11" x14ac:dyDescent="0.2">
      <c r="A344" s="125"/>
      <c r="H344" s="125"/>
      <c r="I344" s="125"/>
      <c r="J344" s="125"/>
      <c r="K344" s="125"/>
    </row>
    <row r="345" spans="1:11" x14ac:dyDescent="0.2">
      <c r="A345" s="125"/>
      <c r="H345" s="125"/>
      <c r="I345" s="125"/>
      <c r="J345" s="125"/>
      <c r="K345" s="125"/>
    </row>
    <row r="346" spans="1:11" x14ac:dyDescent="0.2">
      <c r="A346" s="125"/>
      <c r="H346" s="125"/>
      <c r="I346" s="125"/>
      <c r="J346" s="125"/>
      <c r="K346" s="125"/>
    </row>
    <row r="347" spans="1:11" x14ac:dyDescent="0.2">
      <c r="A347" s="125"/>
      <c r="H347" s="125"/>
      <c r="I347" s="125"/>
      <c r="J347" s="125"/>
      <c r="K347" s="125"/>
    </row>
    <row r="348" spans="1:11" x14ac:dyDescent="0.2">
      <c r="A348" s="125"/>
      <c r="H348" s="125"/>
      <c r="I348" s="125"/>
      <c r="J348" s="125"/>
      <c r="K348" s="125"/>
    </row>
    <row r="349" spans="1:11" x14ac:dyDescent="0.2">
      <c r="A349" s="125"/>
      <c r="H349" s="125"/>
      <c r="I349" s="125"/>
      <c r="J349" s="125"/>
      <c r="K349" s="125"/>
    </row>
    <row r="350" spans="1:11" x14ac:dyDescent="0.2">
      <c r="A350" s="125"/>
      <c r="H350" s="125"/>
      <c r="I350" s="125"/>
      <c r="J350" s="125"/>
      <c r="K350" s="125"/>
    </row>
    <row r="351" spans="1:11" x14ac:dyDescent="0.2">
      <c r="A351" s="125"/>
      <c r="H351" s="125"/>
      <c r="I351" s="125"/>
      <c r="J351" s="125"/>
      <c r="K351" s="125"/>
    </row>
    <row r="352" spans="1:11" x14ac:dyDescent="0.2">
      <c r="A352" s="125"/>
      <c r="H352" s="125"/>
      <c r="I352" s="125"/>
      <c r="J352" s="125"/>
      <c r="K352" s="125"/>
    </row>
    <row r="353" spans="1:11" x14ac:dyDescent="0.2">
      <c r="A353" s="125"/>
      <c r="H353" s="125"/>
      <c r="I353" s="125"/>
      <c r="J353" s="125"/>
      <c r="K353" s="125"/>
    </row>
    <row r="354" spans="1:11" x14ac:dyDescent="0.2">
      <c r="A354" s="125"/>
      <c r="H354" s="125"/>
      <c r="I354" s="125"/>
      <c r="J354" s="125"/>
      <c r="K354" s="125"/>
    </row>
    <row r="355" spans="1:11" x14ac:dyDescent="0.2">
      <c r="A355" s="125"/>
      <c r="H355" s="125"/>
      <c r="I355" s="125"/>
      <c r="J355" s="125"/>
      <c r="K355" s="125"/>
    </row>
    <row r="356" spans="1:11" x14ac:dyDescent="0.2">
      <c r="A356" s="125"/>
      <c r="H356" s="125"/>
      <c r="I356" s="125"/>
      <c r="J356" s="125"/>
      <c r="K356" s="125"/>
    </row>
    <row r="357" spans="1:11" x14ac:dyDescent="0.2">
      <c r="A357" s="125"/>
      <c r="H357" s="125"/>
      <c r="I357" s="125"/>
      <c r="J357" s="125"/>
      <c r="K357" s="125"/>
    </row>
    <row r="358" spans="1:11" x14ac:dyDescent="0.2">
      <c r="A358" s="125"/>
      <c r="H358" s="125"/>
      <c r="I358" s="125"/>
      <c r="J358" s="125"/>
      <c r="K358" s="125"/>
    </row>
    <row r="359" spans="1:11" x14ac:dyDescent="0.2">
      <c r="A359" s="125"/>
      <c r="H359" s="125"/>
      <c r="I359" s="125"/>
      <c r="J359" s="125"/>
      <c r="K359" s="125"/>
    </row>
    <row r="360" spans="1:11" x14ac:dyDescent="0.2">
      <c r="A360" s="125"/>
      <c r="H360" s="125"/>
      <c r="I360" s="125"/>
      <c r="J360" s="125"/>
      <c r="K360" s="125"/>
    </row>
    <row r="361" spans="1:11" x14ac:dyDescent="0.2">
      <c r="A361" s="125"/>
      <c r="H361" s="125"/>
      <c r="I361" s="125"/>
      <c r="J361" s="125"/>
      <c r="K361" s="125"/>
    </row>
    <row r="362" spans="1:11" x14ac:dyDescent="0.2">
      <c r="A362" s="125"/>
      <c r="H362" s="125"/>
      <c r="I362" s="125"/>
      <c r="J362" s="125"/>
      <c r="K362" s="125"/>
    </row>
    <row r="363" spans="1:11" x14ac:dyDescent="0.2">
      <c r="A363" s="125"/>
      <c r="H363" s="125"/>
      <c r="I363" s="125"/>
      <c r="J363" s="125"/>
      <c r="K363" s="125"/>
    </row>
    <row r="364" spans="1:11" x14ac:dyDescent="0.2">
      <c r="A364" s="125"/>
      <c r="H364" s="125"/>
      <c r="I364" s="125"/>
      <c r="J364" s="125"/>
      <c r="K364" s="125"/>
    </row>
    <row r="365" spans="1:11" x14ac:dyDescent="0.2">
      <c r="A365" s="125"/>
      <c r="H365" s="125"/>
      <c r="I365" s="125"/>
      <c r="J365" s="125"/>
      <c r="K365" s="125"/>
    </row>
    <row r="366" spans="1:11" x14ac:dyDescent="0.2">
      <c r="A366" s="125"/>
      <c r="H366" s="125"/>
      <c r="I366" s="125"/>
      <c r="J366" s="125"/>
      <c r="K366" s="125"/>
    </row>
    <row r="367" spans="1:11" x14ac:dyDescent="0.2">
      <c r="A367" s="125"/>
      <c r="H367" s="125"/>
      <c r="I367" s="125"/>
      <c r="J367" s="125"/>
      <c r="K367" s="125"/>
    </row>
    <row r="368" spans="1:11" x14ac:dyDescent="0.2">
      <c r="A368" s="125"/>
      <c r="H368" s="125"/>
      <c r="I368" s="125"/>
      <c r="J368" s="125"/>
      <c r="K368" s="125"/>
    </row>
    <row r="369" spans="1:11" x14ac:dyDescent="0.2">
      <c r="A369" s="125"/>
      <c r="H369" s="125"/>
      <c r="I369" s="125"/>
      <c r="J369" s="125"/>
      <c r="K369" s="125"/>
    </row>
    <row r="370" spans="1:11" x14ac:dyDescent="0.2">
      <c r="A370" s="125"/>
      <c r="H370" s="125"/>
      <c r="I370" s="125"/>
      <c r="J370" s="125"/>
      <c r="K370" s="125"/>
    </row>
    <row r="371" spans="1:11" x14ac:dyDescent="0.2">
      <c r="A371" s="125"/>
      <c r="H371" s="125"/>
      <c r="I371" s="125"/>
      <c r="J371" s="125"/>
      <c r="K371" s="125"/>
    </row>
    <row r="372" spans="1:11" x14ac:dyDescent="0.2">
      <c r="A372" s="125"/>
      <c r="H372" s="125"/>
      <c r="I372" s="125"/>
      <c r="J372" s="125"/>
      <c r="K372" s="125"/>
    </row>
    <row r="373" spans="1:11" x14ac:dyDescent="0.2">
      <c r="A373" s="125"/>
      <c r="H373" s="125"/>
      <c r="I373" s="125"/>
      <c r="J373" s="125"/>
      <c r="K373" s="125"/>
    </row>
    <row r="374" spans="1:11" x14ac:dyDescent="0.2">
      <c r="A374" s="125"/>
      <c r="H374" s="125"/>
      <c r="I374" s="125"/>
      <c r="J374" s="125"/>
      <c r="K374" s="125"/>
    </row>
    <row r="375" spans="1:11" x14ac:dyDescent="0.2">
      <c r="A375" s="125"/>
      <c r="H375" s="125"/>
      <c r="I375" s="125"/>
      <c r="J375" s="125"/>
      <c r="K375" s="125"/>
    </row>
    <row r="376" spans="1:11" x14ac:dyDescent="0.2">
      <c r="A376" s="125"/>
      <c r="H376" s="125"/>
      <c r="I376" s="125"/>
      <c r="J376" s="125"/>
      <c r="K376" s="125"/>
    </row>
    <row r="377" spans="1:11" x14ac:dyDescent="0.2">
      <c r="A377" s="125"/>
      <c r="H377" s="125"/>
      <c r="I377" s="125"/>
      <c r="J377" s="125"/>
      <c r="K377" s="125"/>
    </row>
    <row r="378" spans="1:11" x14ac:dyDescent="0.2">
      <c r="A378" s="125"/>
      <c r="H378" s="125"/>
      <c r="I378" s="125"/>
      <c r="J378" s="125"/>
      <c r="K378" s="125"/>
    </row>
    <row r="379" spans="1:11" x14ac:dyDescent="0.2">
      <c r="A379" s="125"/>
      <c r="H379" s="125"/>
      <c r="I379" s="125"/>
      <c r="J379" s="125"/>
      <c r="K379" s="125"/>
    </row>
    <row r="380" spans="1:11" x14ac:dyDescent="0.2">
      <c r="A380" s="125"/>
      <c r="H380" s="125"/>
      <c r="I380" s="125"/>
      <c r="J380" s="125"/>
      <c r="K380" s="125"/>
    </row>
    <row r="381" spans="1:11" x14ac:dyDescent="0.2">
      <c r="A381" s="125"/>
      <c r="H381" s="125"/>
      <c r="I381" s="125"/>
      <c r="J381" s="125"/>
      <c r="K381" s="125"/>
    </row>
    <row r="382" spans="1:11" x14ac:dyDescent="0.2">
      <c r="A382" s="125"/>
      <c r="H382" s="125"/>
      <c r="I382" s="125"/>
      <c r="J382" s="125"/>
      <c r="K382" s="125"/>
    </row>
    <row r="383" spans="1:11" x14ac:dyDescent="0.2">
      <c r="A383" s="125"/>
      <c r="H383" s="125"/>
      <c r="I383" s="125"/>
      <c r="J383" s="125"/>
      <c r="K383" s="125"/>
    </row>
    <row r="384" spans="1:11" x14ac:dyDescent="0.2">
      <c r="A384" s="125"/>
      <c r="H384" s="125"/>
      <c r="I384" s="125"/>
      <c r="J384" s="125"/>
      <c r="K384" s="125"/>
    </row>
    <row r="385" spans="1:11" x14ac:dyDescent="0.2">
      <c r="A385" s="125"/>
      <c r="H385" s="125"/>
      <c r="I385" s="125"/>
      <c r="J385" s="125"/>
      <c r="K385" s="125"/>
    </row>
    <row r="386" spans="1:11" x14ac:dyDescent="0.2">
      <c r="A386" s="125"/>
      <c r="H386" s="125"/>
      <c r="I386" s="125"/>
      <c r="J386" s="125"/>
      <c r="K386" s="125"/>
    </row>
    <row r="387" spans="1:11" x14ac:dyDescent="0.2">
      <c r="A387" s="125"/>
      <c r="H387" s="125"/>
      <c r="I387" s="125"/>
      <c r="J387" s="125"/>
      <c r="K387" s="125"/>
    </row>
    <row r="388" spans="1:11" x14ac:dyDescent="0.2">
      <c r="A388" s="125"/>
      <c r="H388" s="125"/>
      <c r="I388" s="125"/>
      <c r="J388" s="125"/>
      <c r="K388" s="125"/>
    </row>
    <row r="389" spans="1:11" x14ac:dyDescent="0.2">
      <c r="A389" s="125"/>
      <c r="H389" s="125"/>
      <c r="I389" s="125"/>
      <c r="J389" s="125"/>
      <c r="K389" s="125"/>
    </row>
    <row r="390" spans="1:11" x14ac:dyDescent="0.2">
      <c r="A390" s="125"/>
      <c r="H390" s="125"/>
      <c r="I390" s="125"/>
      <c r="J390" s="125"/>
      <c r="K390" s="125"/>
    </row>
    <row r="391" spans="1:11" x14ac:dyDescent="0.2">
      <c r="A391" s="125"/>
      <c r="H391" s="125"/>
      <c r="I391" s="125"/>
      <c r="J391" s="125"/>
      <c r="K391" s="125"/>
    </row>
    <row r="392" spans="1:11" x14ac:dyDescent="0.2">
      <c r="A392" s="125"/>
      <c r="H392" s="125"/>
      <c r="I392" s="125"/>
      <c r="J392" s="125"/>
      <c r="K392" s="125"/>
    </row>
    <row r="393" spans="1:11" x14ac:dyDescent="0.2">
      <c r="A393" s="125"/>
      <c r="H393" s="125"/>
      <c r="I393" s="125"/>
      <c r="J393" s="125"/>
      <c r="K393" s="125"/>
    </row>
    <row r="394" spans="1:11" x14ac:dyDescent="0.2">
      <c r="A394" s="125"/>
      <c r="H394" s="125"/>
      <c r="I394" s="125"/>
      <c r="J394" s="125"/>
      <c r="K394" s="125"/>
    </row>
    <row r="395" spans="1:11" x14ac:dyDescent="0.2">
      <c r="A395" s="125"/>
      <c r="H395" s="125"/>
      <c r="I395" s="125"/>
      <c r="J395" s="125"/>
      <c r="K395" s="125"/>
    </row>
    <row r="396" spans="1:11" x14ac:dyDescent="0.2">
      <c r="A396" s="125"/>
      <c r="H396" s="125"/>
      <c r="I396" s="125"/>
      <c r="J396" s="125"/>
      <c r="K396" s="125"/>
    </row>
    <row r="397" spans="1:11" x14ac:dyDescent="0.2">
      <c r="A397" s="125"/>
      <c r="H397" s="125"/>
      <c r="I397" s="125"/>
      <c r="J397" s="125"/>
      <c r="K397" s="125"/>
    </row>
    <row r="398" spans="1:11" x14ac:dyDescent="0.2">
      <c r="A398" s="125"/>
      <c r="H398" s="125"/>
      <c r="I398" s="125"/>
      <c r="J398" s="125"/>
      <c r="K398" s="125"/>
    </row>
    <row r="399" spans="1:11" x14ac:dyDescent="0.2">
      <c r="A399" s="125"/>
      <c r="H399" s="125"/>
      <c r="I399" s="125"/>
      <c r="J399" s="125"/>
      <c r="K399" s="125"/>
    </row>
    <row r="400" spans="1:11" x14ac:dyDescent="0.2">
      <c r="A400" s="125"/>
      <c r="H400" s="125"/>
      <c r="I400" s="125"/>
      <c r="J400" s="125"/>
      <c r="K400" s="125"/>
    </row>
    <row r="401" spans="1:11" x14ac:dyDescent="0.2">
      <c r="A401" s="125"/>
      <c r="H401" s="125"/>
      <c r="I401" s="125"/>
      <c r="J401" s="125"/>
      <c r="K401" s="125"/>
    </row>
    <row r="402" spans="1:11" x14ac:dyDescent="0.2">
      <c r="A402" s="125"/>
      <c r="H402" s="125"/>
      <c r="I402" s="125"/>
      <c r="J402" s="125"/>
      <c r="K402" s="125"/>
    </row>
    <row r="403" spans="1:11" x14ac:dyDescent="0.2">
      <c r="A403" s="125"/>
      <c r="H403" s="125"/>
      <c r="I403" s="125"/>
      <c r="J403" s="125"/>
      <c r="K403" s="125"/>
    </row>
    <row r="404" spans="1:11" x14ac:dyDescent="0.2">
      <c r="A404" s="125"/>
      <c r="H404" s="125"/>
      <c r="I404" s="125"/>
      <c r="J404" s="125"/>
      <c r="K404" s="125"/>
    </row>
    <row r="405" spans="1:11" x14ac:dyDescent="0.2">
      <c r="A405" s="125"/>
      <c r="H405" s="125"/>
      <c r="I405" s="125"/>
      <c r="J405" s="125"/>
      <c r="K405" s="125"/>
    </row>
    <row r="406" spans="1:11" x14ac:dyDescent="0.2">
      <c r="A406" s="125"/>
      <c r="H406" s="125"/>
      <c r="I406" s="125"/>
      <c r="J406" s="125"/>
      <c r="K406" s="125"/>
    </row>
    <row r="407" spans="1:11" x14ac:dyDescent="0.2">
      <c r="A407" s="125"/>
      <c r="H407" s="125"/>
      <c r="I407" s="125"/>
      <c r="J407" s="125"/>
      <c r="K407" s="125"/>
    </row>
    <row r="408" spans="1:11" x14ac:dyDescent="0.2">
      <c r="A408" s="125"/>
      <c r="H408" s="125"/>
      <c r="I408" s="125"/>
      <c r="J408" s="125"/>
      <c r="K408" s="125"/>
    </row>
    <row r="409" spans="1:11" x14ac:dyDescent="0.2">
      <c r="A409" s="125"/>
      <c r="H409" s="125"/>
      <c r="I409" s="125"/>
      <c r="J409" s="125"/>
      <c r="K409" s="125"/>
    </row>
    <row r="410" spans="1:11" x14ac:dyDescent="0.2">
      <c r="A410" s="125"/>
      <c r="H410" s="125"/>
      <c r="I410" s="125"/>
      <c r="J410" s="125"/>
      <c r="K410" s="125"/>
    </row>
    <row r="411" spans="1:11" x14ac:dyDescent="0.2">
      <c r="A411" s="125"/>
      <c r="H411" s="125"/>
      <c r="I411" s="125"/>
      <c r="J411" s="125"/>
      <c r="K411" s="125"/>
    </row>
    <row r="412" spans="1:11" x14ac:dyDescent="0.2">
      <c r="A412" s="125"/>
      <c r="H412" s="125"/>
      <c r="I412" s="125"/>
      <c r="J412" s="125"/>
      <c r="K412" s="125"/>
    </row>
    <row r="413" spans="1:11" x14ac:dyDescent="0.2">
      <c r="A413" s="125"/>
      <c r="H413" s="125"/>
      <c r="I413" s="125"/>
      <c r="J413" s="125"/>
      <c r="K413" s="125"/>
    </row>
    <row r="414" spans="1:11" x14ac:dyDescent="0.2">
      <c r="A414" s="125"/>
      <c r="H414" s="125"/>
      <c r="I414" s="125"/>
      <c r="J414" s="125"/>
      <c r="K414" s="125"/>
    </row>
    <row r="415" spans="1:11" x14ac:dyDescent="0.2">
      <c r="A415" s="125"/>
      <c r="H415" s="125"/>
      <c r="I415" s="125"/>
      <c r="J415" s="125"/>
      <c r="K415" s="125"/>
    </row>
    <row r="416" spans="1:11" x14ac:dyDescent="0.2">
      <c r="A416" s="125"/>
      <c r="H416" s="125"/>
      <c r="I416" s="125"/>
      <c r="J416" s="125"/>
      <c r="K416" s="125"/>
    </row>
    <row r="417" spans="1:11" x14ac:dyDescent="0.2">
      <c r="A417" s="125"/>
      <c r="H417" s="125"/>
      <c r="I417" s="125"/>
      <c r="J417" s="125"/>
      <c r="K417" s="125"/>
    </row>
    <row r="418" spans="1:11" x14ac:dyDescent="0.2">
      <c r="A418" s="125"/>
      <c r="H418" s="125"/>
      <c r="I418" s="125"/>
      <c r="J418" s="125"/>
      <c r="K418" s="125"/>
    </row>
    <row r="419" spans="1:11" x14ac:dyDescent="0.2">
      <c r="A419" s="125"/>
      <c r="H419" s="125"/>
      <c r="I419" s="125"/>
      <c r="J419" s="125"/>
      <c r="K419" s="125"/>
    </row>
    <row r="420" spans="1:11" x14ac:dyDescent="0.2">
      <c r="A420" s="125"/>
      <c r="H420" s="125"/>
      <c r="I420" s="125"/>
      <c r="J420" s="125"/>
      <c r="K420" s="125"/>
    </row>
    <row r="421" spans="1:11" x14ac:dyDescent="0.2">
      <c r="A421" s="125"/>
      <c r="H421" s="125"/>
      <c r="I421" s="125"/>
      <c r="J421" s="125"/>
      <c r="K421" s="125"/>
    </row>
    <row r="422" spans="1:11" x14ac:dyDescent="0.2">
      <c r="A422" s="125"/>
      <c r="H422" s="125"/>
      <c r="I422" s="125"/>
      <c r="J422" s="125"/>
      <c r="K422" s="125"/>
    </row>
    <row r="423" spans="1:11" x14ac:dyDescent="0.2">
      <c r="A423" s="125"/>
      <c r="H423" s="125"/>
      <c r="I423" s="125"/>
      <c r="J423" s="125"/>
      <c r="K423" s="125"/>
    </row>
    <row r="424" spans="1:11" x14ac:dyDescent="0.2">
      <c r="A424" s="125"/>
      <c r="H424" s="125"/>
      <c r="I424" s="125"/>
      <c r="J424" s="125"/>
      <c r="K424" s="125"/>
    </row>
    <row r="425" spans="1:11" x14ac:dyDescent="0.2">
      <c r="A425" s="125"/>
      <c r="H425" s="125"/>
      <c r="I425" s="125"/>
      <c r="J425" s="125"/>
      <c r="K425" s="125"/>
    </row>
    <row r="426" spans="1:11" x14ac:dyDescent="0.2">
      <c r="A426" s="125"/>
      <c r="H426" s="125"/>
      <c r="I426" s="125"/>
      <c r="J426" s="125"/>
      <c r="K426" s="125"/>
    </row>
    <row r="427" spans="1:11" x14ac:dyDescent="0.2">
      <c r="A427" s="125"/>
      <c r="H427" s="125"/>
      <c r="I427" s="125"/>
      <c r="J427" s="125"/>
      <c r="K427" s="125"/>
    </row>
    <row r="428" spans="1:11" x14ac:dyDescent="0.2">
      <c r="A428" s="125"/>
      <c r="H428" s="125"/>
      <c r="I428" s="125"/>
      <c r="J428" s="125"/>
      <c r="K428" s="125"/>
    </row>
    <row r="429" spans="1:11" x14ac:dyDescent="0.2">
      <c r="A429" s="125"/>
      <c r="H429" s="125"/>
      <c r="I429" s="125"/>
      <c r="J429" s="125"/>
      <c r="K429" s="125"/>
    </row>
    <row r="430" spans="1:11" x14ac:dyDescent="0.2">
      <c r="A430" s="125"/>
      <c r="H430" s="125"/>
      <c r="I430" s="125"/>
      <c r="J430" s="125"/>
      <c r="K430" s="125"/>
    </row>
    <row r="431" spans="1:11" x14ac:dyDescent="0.2">
      <c r="A431" s="125"/>
      <c r="H431" s="125"/>
      <c r="I431" s="125"/>
      <c r="J431" s="125"/>
      <c r="K431" s="125"/>
    </row>
    <row r="432" spans="1:11" x14ac:dyDescent="0.2">
      <c r="A432" s="125"/>
      <c r="H432" s="125"/>
      <c r="I432" s="125"/>
      <c r="J432" s="125"/>
      <c r="K432" s="125"/>
    </row>
    <row r="433" spans="1:11" x14ac:dyDescent="0.2">
      <c r="A433" s="125"/>
      <c r="H433" s="125"/>
      <c r="I433" s="125"/>
      <c r="J433" s="125"/>
      <c r="K433" s="125"/>
    </row>
    <row r="434" spans="1:11" x14ac:dyDescent="0.2">
      <c r="A434" s="125"/>
      <c r="H434" s="125"/>
      <c r="I434" s="125"/>
      <c r="J434" s="125"/>
      <c r="K434" s="125"/>
    </row>
    <row r="435" spans="1:11" x14ac:dyDescent="0.2">
      <c r="A435" s="125"/>
      <c r="H435" s="125"/>
      <c r="I435" s="125"/>
      <c r="J435" s="125"/>
      <c r="K435" s="125"/>
    </row>
    <row r="436" spans="1:11" x14ac:dyDescent="0.2">
      <c r="A436" s="125"/>
      <c r="H436" s="125"/>
      <c r="I436" s="125"/>
      <c r="J436" s="125"/>
      <c r="K436" s="125"/>
    </row>
    <row r="437" spans="1:11" x14ac:dyDescent="0.2">
      <c r="A437" s="125"/>
      <c r="H437" s="125"/>
      <c r="I437" s="125"/>
      <c r="J437" s="125"/>
      <c r="K437" s="125"/>
    </row>
    <row r="438" spans="1:11" x14ac:dyDescent="0.2">
      <c r="A438" s="125"/>
      <c r="H438" s="125"/>
      <c r="I438" s="125"/>
      <c r="J438" s="125"/>
      <c r="K438" s="125"/>
    </row>
    <row r="439" spans="1:11" x14ac:dyDescent="0.2">
      <c r="A439" s="125"/>
      <c r="H439" s="125"/>
      <c r="I439" s="125"/>
      <c r="J439" s="125"/>
      <c r="K439" s="125"/>
    </row>
    <row r="440" spans="1:11" x14ac:dyDescent="0.2">
      <c r="A440" s="125"/>
      <c r="H440" s="125"/>
      <c r="I440" s="125"/>
      <c r="J440" s="125"/>
      <c r="K440" s="125"/>
    </row>
    <row r="441" spans="1:11" x14ac:dyDescent="0.2">
      <c r="A441" s="125"/>
      <c r="H441" s="125"/>
      <c r="I441" s="125"/>
      <c r="J441" s="125"/>
      <c r="K441" s="125"/>
    </row>
    <row r="442" spans="1:11" x14ac:dyDescent="0.2">
      <c r="A442" s="125"/>
      <c r="H442" s="125"/>
      <c r="I442" s="125"/>
      <c r="J442" s="125"/>
      <c r="K442" s="125"/>
    </row>
    <row r="443" spans="1:11" x14ac:dyDescent="0.2">
      <c r="A443" s="125"/>
      <c r="H443" s="125"/>
      <c r="I443" s="125"/>
      <c r="J443" s="125"/>
      <c r="K443" s="125"/>
    </row>
    <row r="444" spans="1:11" x14ac:dyDescent="0.2">
      <c r="A444" s="125"/>
      <c r="H444" s="125"/>
      <c r="I444" s="125"/>
      <c r="J444" s="125"/>
      <c r="K444" s="125"/>
    </row>
    <row r="445" spans="1:11" x14ac:dyDescent="0.2">
      <c r="A445" s="125"/>
      <c r="H445" s="125"/>
      <c r="I445" s="125"/>
      <c r="J445" s="125"/>
      <c r="K445" s="125"/>
    </row>
    <row r="446" spans="1:11" x14ac:dyDescent="0.2">
      <c r="A446" s="125"/>
      <c r="H446" s="125"/>
      <c r="I446" s="125"/>
      <c r="J446" s="125"/>
      <c r="K446" s="125"/>
    </row>
    <row r="447" spans="1:11" x14ac:dyDescent="0.2">
      <c r="A447" s="125"/>
      <c r="H447" s="125"/>
      <c r="I447" s="125"/>
      <c r="J447" s="125"/>
      <c r="K447" s="125"/>
    </row>
    <row r="448" spans="1:11" x14ac:dyDescent="0.2">
      <c r="A448" s="125"/>
      <c r="H448" s="125"/>
      <c r="I448" s="125"/>
      <c r="J448" s="125"/>
      <c r="K448" s="125"/>
    </row>
    <row r="449" spans="1:11" x14ac:dyDescent="0.2">
      <c r="A449" s="125"/>
      <c r="H449" s="125"/>
      <c r="I449" s="125"/>
      <c r="J449" s="125"/>
      <c r="K449" s="125"/>
    </row>
    <row r="450" spans="1:11" x14ac:dyDescent="0.2">
      <c r="A450" s="125"/>
      <c r="H450" s="125"/>
      <c r="I450" s="125"/>
      <c r="J450" s="125"/>
      <c r="K450" s="125"/>
    </row>
    <row r="451" spans="1:11" x14ac:dyDescent="0.2">
      <c r="A451" s="125"/>
      <c r="H451" s="125"/>
      <c r="I451" s="125"/>
      <c r="J451" s="125"/>
      <c r="K451" s="125"/>
    </row>
    <row r="452" spans="1:11" x14ac:dyDescent="0.2">
      <c r="A452" s="125"/>
      <c r="H452" s="125"/>
      <c r="I452" s="125"/>
      <c r="J452" s="125"/>
      <c r="K452" s="125"/>
    </row>
    <row r="453" spans="1:11" x14ac:dyDescent="0.2">
      <c r="A453" s="125"/>
      <c r="H453" s="125"/>
      <c r="I453" s="125"/>
      <c r="J453" s="125"/>
      <c r="K453" s="125"/>
    </row>
    <row r="454" spans="1:11" x14ac:dyDescent="0.2">
      <c r="A454" s="125"/>
      <c r="H454" s="125"/>
      <c r="I454" s="125"/>
      <c r="J454" s="125"/>
      <c r="K454" s="125"/>
    </row>
    <row r="455" spans="1:11" x14ac:dyDescent="0.2">
      <c r="A455" s="125"/>
      <c r="H455" s="125"/>
      <c r="I455" s="125"/>
      <c r="J455" s="125"/>
      <c r="K455" s="125"/>
    </row>
    <row r="456" spans="1:11" x14ac:dyDescent="0.2">
      <c r="A456" s="125"/>
      <c r="H456" s="125"/>
      <c r="I456" s="125"/>
      <c r="J456" s="125"/>
      <c r="K456" s="125"/>
    </row>
    <row r="457" spans="1:11" x14ac:dyDescent="0.2">
      <c r="A457" s="125"/>
      <c r="H457" s="125"/>
      <c r="I457" s="125"/>
      <c r="J457" s="125"/>
      <c r="K457" s="125"/>
    </row>
    <row r="458" spans="1:11" x14ac:dyDescent="0.2">
      <c r="A458" s="125"/>
      <c r="H458" s="125"/>
      <c r="I458" s="125"/>
      <c r="J458" s="125"/>
      <c r="K458" s="125"/>
    </row>
    <row r="459" spans="1:11" x14ac:dyDescent="0.2">
      <c r="A459" s="125"/>
      <c r="H459" s="125"/>
      <c r="I459" s="125"/>
      <c r="J459" s="125"/>
      <c r="K459" s="125"/>
    </row>
    <row r="460" spans="1:11" x14ac:dyDescent="0.2">
      <c r="A460" s="125"/>
      <c r="H460" s="125"/>
      <c r="I460" s="125"/>
      <c r="J460" s="125"/>
      <c r="K460" s="125"/>
    </row>
    <row r="461" spans="1:11" x14ac:dyDescent="0.2">
      <c r="A461" s="125"/>
      <c r="H461" s="125"/>
      <c r="I461" s="125"/>
      <c r="J461" s="125"/>
      <c r="K461" s="125"/>
    </row>
    <row r="462" spans="1:11" x14ac:dyDescent="0.2">
      <c r="A462" s="125"/>
      <c r="H462" s="125"/>
      <c r="I462" s="125"/>
      <c r="J462" s="125"/>
      <c r="K462" s="125"/>
    </row>
    <row r="463" spans="1:11" x14ac:dyDescent="0.2">
      <c r="A463" s="125"/>
      <c r="H463" s="125"/>
      <c r="I463" s="125"/>
      <c r="J463" s="125"/>
      <c r="K463" s="125"/>
    </row>
    <row r="464" spans="1:11" x14ac:dyDescent="0.2">
      <c r="A464" s="125"/>
      <c r="H464" s="125"/>
      <c r="I464" s="125"/>
      <c r="J464" s="125"/>
      <c r="K464" s="125"/>
    </row>
    <row r="465" spans="1:11" x14ac:dyDescent="0.2">
      <c r="A465" s="125"/>
      <c r="H465" s="125"/>
      <c r="I465" s="125"/>
      <c r="J465" s="125"/>
      <c r="K465" s="125"/>
    </row>
    <row r="466" spans="1:11" x14ac:dyDescent="0.2">
      <c r="A466" s="125"/>
      <c r="H466" s="125"/>
      <c r="I466" s="125"/>
      <c r="J466" s="125"/>
      <c r="K466" s="125"/>
    </row>
    <row r="467" spans="1:11" x14ac:dyDescent="0.2">
      <c r="A467" s="125"/>
      <c r="H467" s="125"/>
      <c r="I467" s="125"/>
      <c r="J467" s="125"/>
      <c r="K467" s="125"/>
    </row>
    <row r="468" spans="1:11" x14ac:dyDescent="0.2">
      <c r="A468" s="125"/>
      <c r="H468" s="125"/>
      <c r="I468" s="125"/>
      <c r="J468" s="125"/>
      <c r="K468" s="125"/>
    </row>
    <row r="469" spans="1:11" x14ac:dyDescent="0.2">
      <c r="A469" s="125"/>
      <c r="H469" s="125"/>
      <c r="I469" s="125"/>
      <c r="J469" s="125"/>
      <c r="K469" s="125"/>
    </row>
    <row r="470" spans="1:11" x14ac:dyDescent="0.2">
      <c r="A470" s="125"/>
      <c r="H470" s="125"/>
      <c r="I470" s="125"/>
      <c r="J470" s="125"/>
      <c r="K470" s="125"/>
    </row>
    <row r="471" spans="1:11" x14ac:dyDescent="0.2">
      <c r="A471" s="125"/>
      <c r="H471" s="125"/>
      <c r="I471" s="125"/>
      <c r="J471" s="125"/>
      <c r="K471" s="125"/>
    </row>
    <row r="472" spans="1:11" x14ac:dyDescent="0.2">
      <c r="A472" s="125"/>
      <c r="H472" s="125"/>
      <c r="I472" s="125"/>
      <c r="J472" s="125"/>
      <c r="K472" s="125"/>
    </row>
    <row r="473" spans="1:11" x14ac:dyDescent="0.2">
      <c r="A473" s="125"/>
      <c r="H473" s="125"/>
      <c r="I473" s="125"/>
      <c r="J473" s="125"/>
      <c r="K473" s="125"/>
    </row>
    <row r="474" spans="1:11" x14ac:dyDescent="0.2">
      <c r="A474" s="125"/>
      <c r="H474" s="125"/>
      <c r="I474" s="125"/>
      <c r="J474" s="125"/>
      <c r="K474" s="125"/>
    </row>
    <row r="475" spans="1:11" x14ac:dyDescent="0.2">
      <c r="A475" s="125"/>
      <c r="H475" s="125"/>
      <c r="I475" s="125"/>
      <c r="J475" s="125"/>
      <c r="K475" s="125"/>
    </row>
    <row r="476" spans="1:11" x14ac:dyDescent="0.2">
      <c r="A476" s="125"/>
      <c r="H476" s="125"/>
      <c r="I476" s="125"/>
      <c r="J476" s="125"/>
      <c r="K476" s="125"/>
    </row>
    <row r="477" spans="1:11" x14ac:dyDescent="0.2">
      <c r="A477" s="125"/>
      <c r="H477" s="125"/>
      <c r="I477" s="125"/>
      <c r="J477" s="125"/>
      <c r="K477" s="125"/>
    </row>
    <row r="478" spans="1:11" x14ac:dyDescent="0.2">
      <c r="A478" s="125"/>
      <c r="H478" s="125"/>
      <c r="I478" s="125"/>
      <c r="J478" s="125"/>
      <c r="K478" s="125"/>
    </row>
    <row r="479" spans="1:11" x14ac:dyDescent="0.2">
      <c r="A479" s="125"/>
      <c r="H479" s="125"/>
      <c r="I479" s="125"/>
      <c r="J479" s="125"/>
      <c r="K479" s="125"/>
    </row>
    <row r="480" spans="1:11" x14ac:dyDescent="0.2">
      <c r="A480" s="125"/>
      <c r="H480" s="125"/>
      <c r="I480" s="125"/>
      <c r="J480" s="125"/>
      <c r="K480" s="125"/>
    </row>
    <row r="481" spans="1:11" x14ac:dyDescent="0.2">
      <c r="A481" s="125"/>
      <c r="H481" s="125"/>
      <c r="I481" s="125"/>
      <c r="J481" s="125"/>
      <c r="K481" s="125"/>
    </row>
    <row r="482" spans="1:11" x14ac:dyDescent="0.2">
      <c r="A482" s="125"/>
      <c r="H482" s="125"/>
      <c r="I482" s="125"/>
      <c r="J482" s="125"/>
      <c r="K482" s="125"/>
    </row>
    <row r="483" spans="1:11" x14ac:dyDescent="0.2">
      <c r="A483" s="125"/>
      <c r="H483" s="125"/>
      <c r="I483" s="125"/>
      <c r="J483" s="125"/>
      <c r="K483" s="125"/>
    </row>
    <row r="484" spans="1:11" x14ac:dyDescent="0.2">
      <c r="A484" s="125"/>
      <c r="H484" s="125"/>
      <c r="I484" s="125"/>
      <c r="J484" s="125"/>
      <c r="K484" s="125"/>
    </row>
    <row r="485" spans="1:11" x14ac:dyDescent="0.2">
      <c r="A485" s="125"/>
      <c r="H485" s="125"/>
      <c r="I485" s="125"/>
      <c r="J485" s="125"/>
      <c r="K485" s="125"/>
    </row>
    <row r="486" spans="1:11" x14ac:dyDescent="0.2">
      <c r="A486" s="125"/>
      <c r="H486" s="125"/>
      <c r="I486" s="125"/>
      <c r="J486" s="125"/>
      <c r="K486" s="125"/>
    </row>
    <row r="487" spans="1:11" x14ac:dyDescent="0.2">
      <c r="A487" s="125"/>
      <c r="H487" s="125"/>
      <c r="I487" s="125"/>
      <c r="J487" s="125"/>
      <c r="K487" s="125"/>
    </row>
    <row r="488" spans="1:11" x14ac:dyDescent="0.2">
      <c r="A488" s="125"/>
      <c r="H488" s="125"/>
      <c r="I488" s="125"/>
      <c r="J488" s="125"/>
      <c r="K488" s="125"/>
    </row>
    <row r="489" spans="1:11" x14ac:dyDescent="0.2">
      <c r="A489" s="125"/>
      <c r="H489" s="125"/>
      <c r="I489" s="125"/>
      <c r="J489" s="125"/>
      <c r="K489" s="125"/>
    </row>
    <row r="490" spans="1:11" x14ac:dyDescent="0.2">
      <c r="A490" s="125"/>
      <c r="H490" s="125"/>
      <c r="I490" s="125"/>
      <c r="J490" s="125"/>
      <c r="K490" s="125"/>
    </row>
    <row r="491" spans="1:11" x14ac:dyDescent="0.2">
      <c r="A491" s="125"/>
      <c r="H491" s="125"/>
      <c r="I491" s="125"/>
      <c r="J491" s="125"/>
      <c r="K491" s="125"/>
    </row>
    <row r="492" spans="1:11" x14ac:dyDescent="0.2">
      <c r="A492" s="125"/>
      <c r="H492" s="125"/>
      <c r="I492" s="125"/>
      <c r="J492" s="125"/>
      <c r="K492" s="125"/>
    </row>
    <row r="493" spans="1:11" x14ac:dyDescent="0.2">
      <c r="A493" s="125"/>
      <c r="H493" s="125"/>
      <c r="I493" s="125"/>
      <c r="J493" s="125"/>
      <c r="K493" s="125"/>
    </row>
    <row r="494" spans="1:11" x14ac:dyDescent="0.2">
      <c r="A494" s="125"/>
      <c r="H494" s="125"/>
      <c r="I494" s="125"/>
      <c r="J494" s="125"/>
      <c r="K494" s="125"/>
    </row>
    <row r="495" spans="1:11" x14ac:dyDescent="0.2">
      <c r="A495" s="125"/>
      <c r="H495" s="125"/>
      <c r="I495" s="125"/>
      <c r="J495" s="125"/>
      <c r="K495" s="125"/>
    </row>
    <row r="496" spans="1:11" x14ac:dyDescent="0.2">
      <c r="A496" s="125"/>
      <c r="H496" s="125"/>
      <c r="I496" s="125"/>
      <c r="J496" s="125"/>
      <c r="K496" s="125"/>
    </row>
    <row r="497" spans="1:11" x14ac:dyDescent="0.2">
      <c r="A497" s="125"/>
      <c r="H497" s="125"/>
      <c r="I497" s="125"/>
      <c r="J497" s="125"/>
      <c r="K497" s="125"/>
    </row>
    <row r="498" spans="1:11" x14ac:dyDescent="0.2">
      <c r="A498" s="125"/>
      <c r="H498" s="125"/>
      <c r="I498" s="125"/>
      <c r="J498" s="125"/>
      <c r="K498" s="125"/>
    </row>
    <row r="499" spans="1:11" x14ac:dyDescent="0.2">
      <c r="A499" s="125"/>
      <c r="H499" s="125"/>
      <c r="I499" s="125"/>
      <c r="J499" s="125"/>
      <c r="K499" s="125"/>
    </row>
    <row r="500" spans="1:11" x14ac:dyDescent="0.2">
      <c r="A500" s="125"/>
      <c r="H500" s="125"/>
      <c r="I500" s="125"/>
      <c r="J500" s="125"/>
      <c r="K500" s="125"/>
    </row>
    <row r="501" spans="1:11" x14ac:dyDescent="0.2">
      <c r="A501" s="125"/>
      <c r="H501" s="125"/>
      <c r="I501" s="125"/>
      <c r="J501" s="125"/>
      <c r="K501" s="125"/>
    </row>
    <row r="502" spans="1:11" x14ac:dyDescent="0.2">
      <c r="A502" s="125"/>
      <c r="H502" s="125"/>
      <c r="I502" s="125"/>
      <c r="J502" s="125"/>
      <c r="K502" s="125"/>
    </row>
    <row r="503" spans="1:11" x14ac:dyDescent="0.2">
      <c r="A503" s="125"/>
      <c r="H503" s="125"/>
      <c r="I503" s="125"/>
      <c r="J503" s="125"/>
      <c r="K503" s="125"/>
    </row>
    <row r="504" spans="1:11" x14ac:dyDescent="0.2">
      <c r="A504" s="125"/>
      <c r="H504" s="125"/>
      <c r="I504" s="125"/>
      <c r="J504" s="125"/>
      <c r="K504" s="125"/>
    </row>
    <row r="505" spans="1:11" x14ac:dyDescent="0.2">
      <c r="A505" s="125"/>
      <c r="H505" s="125"/>
      <c r="I505" s="125"/>
      <c r="J505" s="125"/>
      <c r="K505" s="125"/>
    </row>
    <row r="506" spans="1:11" x14ac:dyDescent="0.2">
      <c r="A506" s="125"/>
      <c r="H506" s="125"/>
      <c r="I506" s="125"/>
      <c r="J506" s="125"/>
      <c r="K506" s="125"/>
    </row>
    <row r="507" spans="1:11" x14ac:dyDescent="0.2">
      <c r="A507" s="125"/>
      <c r="H507" s="125"/>
      <c r="I507" s="125"/>
      <c r="J507" s="125"/>
      <c r="K507" s="125"/>
    </row>
    <row r="508" spans="1:11" x14ac:dyDescent="0.2">
      <c r="A508" s="125"/>
      <c r="H508" s="125"/>
      <c r="I508" s="125"/>
      <c r="J508" s="125"/>
      <c r="K508" s="125"/>
    </row>
    <row r="509" spans="1:11" x14ac:dyDescent="0.2">
      <c r="A509" s="125"/>
      <c r="H509" s="125"/>
      <c r="I509" s="125"/>
      <c r="J509" s="125"/>
      <c r="K509" s="125"/>
    </row>
    <row r="510" spans="1:11" x14ac:dyDescent="0.2">
      <c r="A510" s="125"/>
      <c r="H510" s="125"/>
      <c r="I510" s="125"/>
      <c r="J510" s="125"/>
      <c r="K510" s="125"/>
    </row>
    <row r="511" spans="1:11" x14ac:dyDescent="0.2">
      <c r="A511" s="125"/>
      <c r="H511" s="125"/>
      <c r="I511" s="125"/>
      <c r="J511" s="125"/>
      <c r="K511" s="125"/>
    </row>
    <row r="512" spans="1:11" x14ac:dyDescent="0.2">
      <c r="A512" s="125"/>
      <c r="H512" s="125"/>
      <c r="I512" s="125"/>
      <c r="J512" s="125"/>
      <c r="K512" s="125"/>
    </row>
    <row r="513" spans="1:11" x14ac:dyDescent="0.2">
      <c r="A513" s="125"/>
      <c r="H513" s="125"/>
      <c r="I513" s="125"/>
      <c r="J513" s="125"/>
      <c r="K513" s="125"/>
    </row>
    <row r="514" spans="1:11" x14ac:dyDescent="0.2">
      <c r="A514" s="125"/>
      <c r="H514" s="125"/>
      <c r="I514" s="125"/>
      <c r="J514" s="125"/>
      <c r="K514" s="125"/>
    </row>
    <row r="515" spans="1:11" x14ac:dyDescent="0.2">
      <c r="A515" s="125"/>
      <c r="H515" s="125"/>
      <c r="I515" s="125"/>
      <c r="J515" s="125"/>
      <c r="K515" s="125"/>
    </row>
    <row r="516" spans="1:11" x14ac:dyDescent="0.2">
      <c r="A516" s="125"/>
      <c r="H516" s="125"/>
      <c r="I516" s="125"/>
      <c r="J516" s="125"/>
      <c r="K516" s="125"/>
    </row>
    <row r="517" spans="1:11" x14ac:dyDescent="0.2">
      <c r="A517" s="125"/>
      <c r="H517" s="125"/>
      <c r="I517" s="125"/>
      <c r="J517" s="125"/>
      <c r="K517" s="125"/>
    </row>
    <row r="518" spans="1:11" x14ac:dyDescent="0.2">
      <c r="A518" s="125"/>
      <c r="H518" s="125"/>
      <c r="I518" s="125"/>
      <c r="J518" s="125"/>
      <c r="K518" s="125"/>
    </row>
    <row r="519" spans="1:11" x14ac:dyDescent="0.2">
      <c r="A519" s="125"/>
      <c r="H519" s="125"/>
      <c r="I519" s="125"/>
      <c r="J519" s="125"/>
      <c r="K519" s="125"/>
    </row>
    <row r="520" spans="1:11" x14ac:dyDescent="0.2">
      <c r="A520" s="125"/>
      <c r="H520" s="125"/>
      <c r="I520" s="125"/>
      <c r="J520" s="125"/>
      <c r="K520" s="125"/>
    </row>
    <row r="521" spans="1:11" x14ac:dyDescent="0.2">
      <c r="A521" s="125"/>
      <c r="H521" s="125"/>
      <c r="I521" s="125"/>
      <c r="J521" s="125"/>
      <c r="K521" s="125"/>
    </row>
    <row r="522" spans="1:11" x14ac:dyDescent="0.2">
      <c r="A522" s="125"/>
      <c r="H522" s="125"/>
      <c r="I522" s="125"/>
      <c r="J522" s="125"/>
      <c r="K522" s="125"/>
    </row>
    <row r="523" spans="1:11" x14ac:dyDescent="0.2">
      <c r="A523" s="125"/>
      <c r="H523" s="125"/>
      <c r="I523" s="125"/>
      <c r="J523" s="125"/>
      <c r="K523" s="125"/>
    </row>
    <row r="524" spans="1:11" x14ac:dyDescent="0.2">
      <c r="A524" s="125"/>
      <c r="H524" s="125"/>
      <c r="I524" s="125"/>
      <c r="J524" s="125"/>
      <c r="K524" s="125"/>
    </row>
    <row r="525" spans="1:11" x14ac:dyDescent="0.2">
      <c r="A525" s="125"/>
      <c r="H525" s="125"/>
      <c r="I525" s="125"/>
      <c r="J525" s="125"/>
      <c r="K525" s="125"/>
    </row>
    <row r="526" spans="1:11" x14ac:dyDescent="0.2">
      <c r="A526" s="125"/>
      <c r="H526" s="125"/>
      <c r="I526" s="125"/>
      <c r="J526" s="125"/>
      <c r="K526" s="125"/>
    </row>
    <row r="527" spans="1:11" x14ac:dyDescent="0.2">
      <c r="A527" s="125"/>
      <c r="H527" s="125"/>
      <c r="I527" s="125"/>
      <c r="J527" s="125"/>
      <c r="K527" s="125"/>
    </row>
    <row r="528" spans="1:11" x14ac:dyDescent="0.2">
      <c r="A528" s="125"/>
      <c r="H528" s="125"/>
      <c r="I528" s="125"/>
      <c r="J528" s="125"/>
      <c r="K528" s="125"/>
    </row>
    <row r="529" spans="1:11" x14ac:dyDescent="0.2">
      <c r="A529" s="125"/>
      <c r="H529" s="125"/>
      <c r="I529" s="125"/>
      <c r="J529" s="125"/>
      <c r="K529" s="125"/>
    </row>
    <row r="530" spans="1:11" x14ac:dyDescent="0.2">
      <c r="A530" s="125"/>
      <c r="H530" s="125"/>
      <c r="I530" s="125"/>
      <c r="J530" s="125"/>
      <c r="K530" s="125"/>
    </row>
    <row r="531" spans="1:11" x14ac:dyDescent="0.2">
      <c r="A531" s="125"/>
      <c r="H531" s="125"/>
      <c r="I531" s="125"/>
      <c r="J531" s="125"/>
      <c r="K531" s="125"/>
    </row>
    <row r="532" spans="1:11" x14ac:dyDescent="0.2">
      <c r="A532" s="125"/>
      <c r="H532" s="125"/>
      <c r="I532" s="125"/>
      <c r="J532" s="125"/>
      <c r="K532" s="125"/>
    </row>
    <row r="533" spans="1:11" x14ac:dyDescent="0.2">
      <c r="A533" s="125"/>
      <c r="H533" s="125"/>
      <c r="I533" s="125"/>
      <c r="J533" s="125"/>
      <c r="K533" s="125"/>
    </row>
    <row r="534" spans="1:11" x14ac:dyDescent="0.2">
      <c r="A534" s="125"/>
      <c r="H534" s="125"/>
      <c r="I534" s="125"/>
      <c r="J534" s="125"/>
      <c r="K534" s="125"/>
    </row>
    <row r="535" spans="1:11" x14ac:dyDescent="0.2">
      <c r="A535" s="125"/>
      <c r="H535" s="125"/>
      <c r="I535" s="125"/>
      <c r="J535" s="125"/>
      <c r="K535" s="125"/>
    </row>
    <row r="536" spans="1:11" x14ac:dyDescent="0.2">
      <c r="A536" s="125"/>
      <c r="H536" s="125"/>
      <c r="I536" s="125"/>
      <c r="J536" s="125"/>
      <c r="K536" s="125"/>
    </row>
    <row r="537" spans="1:11" x14ac:dyDescent="0.2">
      <c r="A537" s="125"/>
      <c r="H537" s="125"/>
      <c r="I537" s="125"/>
      <c r="J537" s="125"/>
      <c r="K537" s="125"/>
    </row>
    <row r="538" spans="1:11" x14ac:dyDescent="0.2">
      <c r="A538" s="125"/>
      <c r="H538" s="125"/>
      <c r="I538" s="125"/>
      <c r="J538" s="125"/>
      <c r="K538" s="125"/>
    </row>
    <row r="539" spans="1:11" x14ac:dyDescent="0.2">
      <c r="A539" s="125"/>
      <c r="H539" s="125"/>
      <c r="I539" s="125"/>
      <c r="J539" s="125"/>
      <c r="K539" s="125"/>
    </row>
    <row r="540" spans="1:11" x14ac:dyDescent="0.2">
      <c r="A540" s="125"/>
      <c r="H540" s="125"/>
      <c r="I540" s="125"/>
      <c r="J540" s="125"/>
      <c r="K540" s="125"/>
    </row>
    <row r="541" spans="1:11" x14ac:dyDescent="0.2">
      <c r="A541" s="125"/>
      <c r="H541" s="125"/>
      <c r="I541" s="125"/>
      <c r="J541" s="125"/>
      <c r="K541" s="125"/>
    </row>
    <row r="542" spans="1:11" x14ac:dyDescent="0.2">
      <c r="A542" s="125"/>
      <c r="H542" s="125"/>
      <c r="I542" s="125"/>
      <c r="J542" s="125"/>
      <c r="K542" s="125"/>
    </row>
    <row r="543" spans="1:11" x14ac:dyDescent="0.2">
      <c r="A543" s="125"/>
      <c r="H543" s="125"/>
      <c r="I543" s="125"/>
      <c r="J543" s="125"/>
      <c r="K543" s="125"/>
    </row>
    <row r="544" spans="1:11" x14ac:dyDescent="0.2">
      <c r="A544" s="125"/>
      <c r="H544" s="125"/>
      <c r="I544" s="125"/>
      <c r="J544" s="125"/>
      <c r="K544" s="125"/>
    </row>
    <row r="545" spans="1:11" x14ac:dyDescent="0.2">
      <c r="A545" s="125"/>
      <c r="H545" s="125"/>
      <c r="I545" s="125"/>
      <c r="J545" s="125"/>
      <c r="K545" s="125"/>
    </row>
    <row r="546" spans="1:11" x14ac:dyDescent="0.2">
      <c r="A546" s="125"/>
      <c r="H546" s="125"/>
      <c r="I546" s="125"/>
      <c r="J546" s="125"/>
      <c r="K546" s="125"/>
    </row>
    <row r="547" spans="1:11" x14ac:dyDescent="0.2">
      <c r="A547" s="125"/>
      <c r="H547" s="125"/>
      <c r="I547" s="125"/>
      <c r="J547" s="125"/>
      <c r="K547" s="125"/>
    </row>
    <row r="548" spans="1:11" x14ac:dyDescent="0.2">
      <c r="A548" s="125"/>
      <c r="H548" s="125"/>
      <c r="I548" s="125"/>
      <c r="J548" s="125"/>
      <c r="K548" s="125"/>
    </row>
    <row r="549" spans="1:11" x14ac:dyDescent="0.2">
      <c r="A549" s="125"/>
      <c r="H549" s="125"/>
      <c r="I549" s="125"/>
      <c r="J549" s="125"/>
      <c r="K549" s="125"/>
    </row>
    <row r="550" spans="1:11" x14ac:dyDescent="0.2">
      <c r="A550" s="125"/>
      <c r="H550" s="125"/>
      <c r="I550" s="125"/>
      <c r="J550" s="125"/>
      <c r="K550" s="125"/>
    </row>
    <row r="551" spans="1:11" x14ac:dyDescent="0.2">
      <c r="A551" s="125"/>
      <c r="H551" s="125"/>
      <c r="I551" s="125"/>
      <c r="J551" s="125"/>
      <c r="K551" s="125"/>
    </row>
    <row r="552" spans="1:11" x14ac:dyDescent="0.2">
      <c r="A552" s="125"/>
      <c r="H552" s="125"/>
      <c r="I552" s="125"/>
      <c r="J552" s="125"/>
      <c r="K552" s="125"/>
    </row>
    <row r="553" spans="1:11" x14ac:dyDescent="0.2">
      <c r="A553" s="125"/>
      <c r="H553" s="125"/>
      <c r="I553" s="125"/>
      <c r="J553" s="125"/>
      <c r="K553" s="125"/>
    </row>
    <row r="554" spans="1:11" x14ac:dyDescent="0.2">
      <c r="A554" s="125"/>
      <c r="H554" s="125"/>
      <c r="I554" s="125"/>
      <c r="J554" s="125"/>
      <c r="K554" s="125"/>
    </row>
    <row r="555" spans="1:11" x14ac:dyDescent="0.2">
      <c r="A555" s="125"/>
      <c r="H555" s="125"/>
      <c r="I555" s="125"/>
      <c r="J555" s="125"/>
      <c r="K555" s="125"/>
    </row>
    <row r="556" spans="1:11" x14ac:dyDescent="0.2">
      <c r="A556" s="125"/>
      <c r="H556" s="125"/>
      <c r="I556" s="125"/>
      <c r="J556" s="125"/>
      <c r="K556" s="125"/>
    </row>
    <row r="557" spans="1:11" x14ac:dyDescent="0.2">
      <c r="A557" s="125"/>
      <c r="H557" s="125"/>
      <c r="I557" s="125"/>
      <c r="J557" s="125"/>
      <c r="K557" s="125"/>
    </row>
    <row r="558" spans="1:11" x14ac:dyDescent="0.2">
      <c r="A558" s="125"/>
      <c r="H558" s="125"/>
      <c r="I558" s="125"/>
      <c r="J558" s="125"/>
      <c r="K558" s="125"/>
    </row>
    <row r="559" spans="1:11" x14ac:dyDescent="0.2">
      <c r="A559" s="125"/>
      <c r="H559" s="125"/>
      <c r="I559" s="125"/>
      <c r="J559" s="125"/>
      <c r="K559" s="125"/>
    </row>
    <row r="560" spans="1:11" x14ac:dyDescent="0.2">
      <c r="A560" s="125"/>
      <c r="H560" s="125"/>
      <c r="I560" s="125"/>
      <c r="J560" s="125"/>
      <c r="K560" s="125"/>
    </row>
    <row r="561" spans="1:11" x14ac:dyDescent="0.2">
      <c r="A561" s="125"/>
      <c r="H561" s="125"/>
      <c r="I561" s="125"/>
      <c r="J561" s="125"/>
      <c r="K561" s="125"/>
    </row>
    <row r="562" spans="1:11" x14ac:dyDescent="0.2">
      <c r="A562" s="125"/>
      <c r="H562" s="125"/>
      <c r="I562" s="125"/>
      <c r="J562" s="125"/>
      <c r="K562" s="125"/>
    </row>
    <row r="563" spans="1:11" x14ac:dyDescent="0.2">
      <c r="A563" s="125"/>
      <c r="H563" s="125"/>
      <c r="I563" s="125"/>
      <c r="J563" s="125"/>
      <c r="K563" s="125"/>
    </row>
    <row r="564" spans="1:11" x14ac:dyDescent="0.2">
      <c r="A564" s="125"/>
      <c r="H564" s="125"/>
      <c r="I564" s="125"/>
      <c r="J564" s="125"/>
      <c r="K564" s="125"/>
    </row>
    <row r="565" spans="1:11" x14ac:dyDescent="0.2">
      <c r="A565" s="125"/>
      <c r="H565" s="125"/>
      <c r="I565" s="125"/>
      <c r="J565" s="125"/>
      <c r="K565" s="125"/>
    </row>
    <row r="566" spans="1:11" x14ac:dyDescent="0.2">
      <c r="A566" s="125"/>
      <c r="H566" s="125"/>
      <c r="I566" s="125"/>
      <c r="J566" s="125"/>
      <c r="K566" s="125"/>
    </row>
    <row r="567" spans="1:11" x14ac:dyDescent="0.2">
      <c r="A567" s="125"/>
      <c r="H567" s="125"/>
      <c r="I567" s="125"/>
      <c r="J567" s="125"/>
      <c r="K567" s="125"/>
    </row>
    <row r="568" spans="1:11" x14ac:dyDescent="0.2">
      <c r="A568" s="125"/>
      <c r="H568" s="125"/>
      <c r="I568" s="125"/>
      <c r="J568" s="125"/>
      <c r="K568" s="125"/>
    </row>
    <row r="569" spans="1:11" x14ac:dyDescent="0.2">
      <c r="A569" s="125"/>
      <c r="H569" s="125"/>
      <c r="I569" s="125"/>
      <c r="J569" s="125"/>
      <c r="K569" s="125"/>
    </row>
    <row r="570" spans="1:11" x14ac:dyDescent="0.2">
      <c r="A570" s="125"/>
      <c r="H570" s="125"/>
      <c r="I570" s="125"/>
      <c r="J570" s="125"/>
      <c r="K570" s="125"/>
    </row>
    <row r="571" spans="1:11" x14ac:dyDescent="0.2">
      <c r="A571" s="125"/>
      <c r="H571" s="125"/>
      <c r="I571" s="125"/>
      <c r="J571" s="125"/>
      <c r="K571" s="125"/>
    </row>
    <row r="572" spans="1:11" x14ac:dyDescent="0.2">
      <c r="A572" s="125"/>
      <c r="H572" s="125"/>
      <c r="I572" s="125"/>
      <c r="J572" s="125"/>
      <c r="K572" s="125"/>
    </row>
    <row r="573" spans="1:11" x14ac:dyDescent="0.2">
      <c r="A573" s="125"/>
      <c r="H573" s="125"/>
      <c r="I573" s="125"/>
      <c r="J573" s="125"/>
      <c r="K573" s="125"/>
    </row>
    <row r="574" spans="1:11" x14ac:dyDescent="0.2">
      <c r="A574" s="125"/>
      <c r="H574" s="125"/>
      <c r="I574" s="125"/>
      <c r="J574" s="125"/>
      <c r="K574" s="125"/>
    </row>
    <row r="575" spans="1:11" x14ac:dyDescent="0.2">
      <c r="A575" s="125"/>
      <c r="H575" s="125"/>
      <c r="I575" s="125"/>
      <c r="J575" s="125"/>
      <c r="K575" s="125"/>
    </row>
    <row r="576" spans="1:11" x14ac:dyDescent="0.2">
      <c r="A576" s="125"/>
      <c r="H576" s="125"/>
      <c r="I576" s="125"/>
      <c r="J576" s="125"/>
      <c r="K576" s="125"/>
    </row>
    <row r="577" spans="1:11" x14ac:dyDescent="0.2">
      <c r="A577" s="125"/>
      <c r="H577" s="125"/>
      <c r="I577" s="125"/>
      <c r="J577" s="125"/>
      <c r="K577" s="125"/>
    </row>
    <row r="578" spans="1:11" x14ac:dyDescent="0.2">
      <c r="A578" s="125"/>
      <c r="H578" s="125"/>
      <c r="I578" s="125"/>
      <c r="J578" s="125"/>
      <c r="K578" s="125"/>
    </row>
    <row r="579" spans="1:11" x14ac:dyDescent="0.2">
      <c r="A579" s="125"/>
      <c r="H579" s="125"/>
      <c r="I579" s="125"/>
      <c r="J579" s="125"/>
      <c r="K579" s="125"/>
    </row>
    <row r="580" spans="1:11" x14ac:dyDescent="0.2">
      <c r="A580" s="125"/>
      <c r="H580" s="125"/>
      <c r="I580" s="125"/>
      <c r="J580" s="125"/>
      <c r="K580" s="125"/>
    </row>
    <row r="581" spans="1:11" x14ac:dyDescent="0.2">
      <c r="A581" s="125"/>
      <c r="H581" s="125"/>
      <c r="I581" s="125"/>
      <c r="J581" s="125"/>
      <c r="K581" s="125"/>
    </row>
    <row r="582" spans="1:11" x14ac:dyDescent="0.2">
      <c r="A582" s="125"/>
      <c r="H582" s="125"/>
      <c r="I582" s="125"/>
      <c r="J582" s="125"/>
      <c r="K582" s="125"/>
    </row>
    <row r="583" spans="1:11" x14ac:dyDescent="0.2">
      <c r="A583" s="125"/>
      <c r="H583" s="125"/>
      <c r="I583" s="125"/>
      <c r="J583" s="125"/>
      <c r="K583" s="125"/>
    </row>
    <row r="584" spans="1:11" x14ac:dyDescent="0.2">
      <c r="A584" s="125"/>
      <c r="H584" s="125"/>
      <c r="I584" s="125"/>
      <c r="J584" s="125"/>
      <c r="K584" s="125"/>
    </row>
    <row r="585" spans="1:11" x14ac:dyDescent="0.2">
      <c r="A585" s="125"/>
      <c r="H585" s="125"/>
      <c r="I585" s="125"/>
      <c r="J585" s="125"/>
      <c r="K585" s="125"/>
    </row>
    <row r="586" spans="1:11" x14ac:dyDescent="0.2">
      <c r="A586" s="125"/>
      <c r="H586" s="125"/>
      <c r="I586" s="125"/>
      <c r="J586" s="125"/>
      <c r="K586" s="125"/>
    </row>
    <row r="587" spans="1:11" x14ac:dyDescent="0.2">
      <c r="A587" s="125"/>
      <c r="H587" s="125"/>
      <c r="I587" s="125"/>
      <c r="J587" s="125"/>
      <c r="K587" s="125"/>
    </row>
    <row r="588" spans="1:11" x14ac:dyDescent="0.2">
      <c r="A588" s="125"/>
      <c r="H588" s="125"/>
      <c r="I588" s="125"/>
      <c r="J588" s="125"/>
      <c r="K588" s="125"/>
    </row>
    <row r="589" spans="1:11" x14ac:dyDescent="0.2">
      <c r="A589" s="125"/>
      <c r="H589" s="125"/>
      <c r="I589" s="125"/>
      <c r="J589" s="125"/>
      <c r="K589" s="125"/>
    </row>
    <row r="590" spans="1:11" x14ac:dyDescent="0.2">
      <c r="A590" s="125"/>
      <c r="H590" s="125"/>
      <c r="I590" s="125"/>
      <c r="J590" s="125"/>
      <c r="K590" s="125"/>
    </row>
    <row r="591" spans="1:11" x14ac:dyDescent="0.2">
      <c r="A591" s="125"/>
      <c r="H591" s="125"/>
      <c r="I591" s="125"/>
      <c r="J591" s="125"/>
      <c r="K591" s="125"/>
    </row>
    <row r="592" spans="1:11" x14ac:dyDescent="0.2">
      <c r="A592" s="125"/>
      <c r="H592" s="125"/>
      <c r="I592" s="125"/>
      <c r="J592" s="125"/>
      <c r="K592" s="125"/>
    </row>
    <row r="593" spans="1:11" x14ac:dyDescent="0.2">
      <c r="A593" s="125"/>
      <c r="H593" s="125"/>
      <c r="I593" s="125"/>
      <c r="J593" s="125"/>
      <c r="K593" s="125"/>
    </row>
    <row r="594" spans="1:11" x14ac:dyDescent="0.2">
      <c r="A594" s="125"/>
      <c r="H594" s="125"/>
      <c r="I594" s="125"/>
      <c r="J594" s="125"/>
      <c r="K594" s="125"/>
    </row>
    <row r="595" spans="1:11" x14ac:dyDescent="0.2">
      <c r="A595" s="125"/>
      <c r="H595" s="125"/>
      <c r="I595" s="125"/>
      <c r="J595" s="125"/>
      <c r="K595" s="125"/>
    </row>
    <row r="596" spans="1:11" x14ac:dyDescent="0.2">
      <c r="A596" s="125"/>
      <c r="H596" s="125"/>
      <c r="I596" s="125"/>
      <c r="J596" s="125"/>
      <c r="K596" s="125"/>
    </row>
    <row r="597" spans="1:11" x14ac:dyDescent="0.2">
      <c r="A597" s="125"/>
      <c r="H597" s="125"/>
      <c r="I597" s="125"/>
      <c r="J597" s="125"/>
      <c r="K597" s="125"/>
    </row>
    <row r="598" spans="1:11" x14ac:dyDescent="0.2">
      <c r="A598" s="125"/>
      <c r="H598" s="125"/>
      <c r="I598" s="125"/>
      <c r="J598" s="125"/>
      <c r="K598" s="125"/>
    </row>
    <row r="599" spans="1:11" x14ac:dyDescent="0.2">
      <c r="A599" s="125"/>
      <c r="H599" s="125"/>
      <c r="I599" s="125"/>
      <c r="J599" s="125"/>
      <c r="K599" s="125"/>
    </row>
    <row r="600" spans="1:11" x14ac:dyDescent="0.2">
      <c r="A600" s="125"/>
      <c r="H600" s="125"/>
      <c r="I600" s="125"/>
      <c r="J600" s="125"/>
      <c r="K600" s="125"/>
    </row>
    <row r="601" spans="1:11" x14ac:dyDescent="0.2">
      <c r="A601" s="125"/>
      <c r="H601" s="125"/>
      <c r="I601" s="125"/>
      <c r="J601" s="125"/>
      <c r="K601" s="125"/>
    </row>
    <row r="602" spans="1:11" x14ac:dyDescent="0.2">
      <c r="A602" s="125"/>
      <c r="H602" s="125"/>
      <c r="I602" s="125"/>
      <c r="J602" s="125"/>
      <c r="K602" s="125"/>
    </row>
    <row r="603" spans="1:11" x14ac:dyDescent="0.2">
      <c r="A603" s="125"/>
      <c r="H603" s="125"/>
      <c r="I603" s="125"/>
      <c r="J603" s="125"/>
      <c r="K603" s="125"/>
    </row>
    <row r="604" spans="1:11" x14ac:dyDescent="0.2">
      <c r="A604" s="125"/>
      <c r="H604" s="125"/>
      <c r="I604" s="125"/>
      <c r="J604" s="125"/>
      <c r="K604" s="125"/>
    </row>
    <row r="605" spans="1:11" x14ac:dyDescent="0.2">
      <c r="A605" s="125"/>
      <c r="H605" s="125"/>
      <c r="I605" s="125"/>
      <c r="J605" s="125"/>
      <c r="K605" s="125"/>
    </row>
    <row r="606" spans="1:11" x14ac:dyDescent="0.2">
      <c r="A606" s="125"/>
      <c r="H606" s="125"/>
      <c r="I606" s="125"/>
      <c r="J606" s="125"/>
      <c r="K606" s="125"/>
    </row>
    <row r="607" spans="1:11" x14ac:dyDescent="0.2">
      <c r="A607" s="125"/>
      <c r="H607" s="125"/>
      <c r="I607" s="125"/>
      <c r="J607" s="125"/>
      <c r="K607" s="125"/>
    </row>
    <row r="608" spans="1:11" x14ac:dyDescent="0.2">
      <c r="A608" s="125"/>
      <c r="H608" s="125"/>
      <c r="I608" s="125"/>
      <c r="J608" s="125"/>
      <c r="K608" s="125"/>
    </row>
    <row r="609" spans="1:11" x14ac:dyDescent="0.2">
      <c r="A609" s="125"/>
      <c r="H609" s="125"/>
      <c r="I609" s="125"/>
      <c r="J609" s="125"/>
      <c r="K609" s="125"/>
    </row>
    <row r="610" spans="1:11" x14ac:dyDescent="0.2">
      <c r="A610" s="125"/>
      <c r="H610" s="125"/>
      <c r="I610" s="125"/>
      <c r="J610" s="125"/>
      <c r="K610" s="125"/>
    </row>
    <row r="611" spans="1:11" x14ac:dyDescent="0.2">
      <c r="A611" s="125"/>
      <c r="H611" s="125"/>
      <c r="I611" s="125"/>
      <c r="J611" s="125"/>
      <c r="K611" s="125"/>
    </row>
    <row r="612" spans="1:11" x14ac:dyDescent="0.2">
      <c r="A612" s="125"/>
      <c r="H612" s="125"/>
      <c r="I612" s="125"/>
      <c r="J612" s="125"/>
      <c r="K612" s="125"/>
    </row>
    <row r="613" spans="1:11" x14ac:dyDescent="0.2">
      <c r="A613" s="125"/>
      <c r="H613" s="125"/>
      <c r="I613" s="125"/>
      <c r="J613" s="125"/>
      <c r="K613" s="125"/>
    </row>
    <row r="614" spans="1:11" x14ac:dyDescent="0.2">
      <c r="A614" s="125"/>
      <c r="H614" s="125"/>
      <c r="I614" s="125"/>
      <c r="J614" s="125"/>
      <c r="K614" s="125"/>
    </row>
    <row r="615" spans="1:11" x14ac:dyDescent="0.2">
      <c r="A615" s="125"/>
      <c r="H615" s="125"/>
      <c r="I615" s="125"/>
      <c r="J615" s="125"/>
      <c r="K615" s="125"/>
    </row>
    <row r="616" spans="1:11" x14ac:dyDescent="0.2">
      <c r="A616" s="125"/>
      <c r="H616" s="125"/>
      <c r="I616" s="125"/>
      <c r="J616" s="125"/>
      <c r="K616" s="125"/>
    </row>
    <row r="617" spans="1:11" x14ac:dyDescent="0.2">
      <c r="A617" s="125"/>
      <c r="H617" s="125"/>
      <c r="I617" s="125"/>
      <c r="J617" s="125"/>
      <c r="K617" s="125"/>
    </row>
    <row r="618" spans="1:11" x14ac:dyDescent="0.2">
      <c r="A618" s="125"/>
      <c r="H618" s="125"/>
      <c r="I618" s="125"/>
      <c r="J618" s="125"/>
      <c r="K618" s="125"/>
    </row>
    <row r="619" spans="1:11" x14ac:dyDescent="0.2">
      <c r="A619" s="125"/>
      <c r="H619" s="125"/>
      <c r="I619" s="125"/>
      <c r="J619" s="125"/>
      <c r="K619" s="125"/>
    </row>
    <row r="620" spans="1:11" x14ac:dyDescent="0.2">
      <c r="A620" s="125"/>
      <c r="H620" s="125"/>
      <c r="I620" s="125"/>
      <c r="J620" s="125"/>
      <c r="K620" s="125"/>
    </row>
    <row r="621" spans="1:11" x14ac:dyDescent="0.2">
      <c r="A621" s="125"/>
      <c r="H621" s="125"/>
      <c r="I621" s="125"/>
      <c r="J621" s="125"/>
      <c r="K621" s="125"/>
    </row>
    <row r="622" spans="1:11" x14ac:dyDescent="0.2">
      <c r="A622" s="125"/>
      <c r="H622" s="125"/>
      <c r="I622" s="125"/>
      <c r="J622" s="125"/>
      <c r="K622" s="125"/>
    </row>
    <row r="623" spans="1:11" x14ac:dyDescent="0.2">
      <c r="A623" s="125"/>
      <c r="H623" s="125"/>
      <c r="I623" s="125"/>
      <c r="J623" s="125"/>
      <c r="K623" s="125"/>
    </row>
    <row r="624" spans="1:11" x14ac:dyDescent="0.2">
      <c r="A624" s="125"/>
      <c r="H624" s="125"/>
      <c r="I624" s="125"/>
      <c r="J624" s="125"/>
      <c r="K624" s="125"/>
    </row>
    <row r="625" spans="1:11" x14ac:dyDescent="0.2">
      <c r="A625" s="125"/>
      <c r="H625" s="125"/>
      <c r="I625" s="125"/>
      <c r="J625" s="125"/>
      <c r="K625" s="125"/>
    </row>
    <row r="626" spans="1:11" x14ac:dyDescent="0.2">
      <c r="A626" s="125"/>
      <c r="H626" s="125"/>
      <c r="I626" s="125"/>
      <c r="J626" s="125"/>
      <c r="K626" s="125"/>
    </row>
    <row r="627" spans="1:11" x14ac:dyDescent="0.2">
      <c r="A627" s="125"/>
      <c r="H627" s="125"/>
      <c r="I627" s="125"/>
      <c r="J627" s="125"/>
      <c r="K627" s="125"/>
    </row>
    <row r="628" spans="1:11" x14ac:dyDescent="0.2">
      <c r="A628" s="125"/>
      <c r="H628" s="125"/>
      <c r="I628" s="125"/>
      <c r="J628" s="125"/>
      <c r="K628" s="125"/>
    </row>
    <row r="629" spans="1:11" x14ac:dyDescent="0.2">
      <c r="A629" s="125"/>
      <c r="H629" s="125"/>
      <c r="I629" s="125"/>
      <c r="J629" s="125"/>
      <c r="K629" s="125"/>
    </row>
    <row r="630" spans="1:11" x14ac:dyDescent="0.2">
      <c r="A630" s="125"/>
      <c r="H630" s="125"/>
      <c r="I630" s="125"/>
      <c r="J630" s="125"/>
      <c r="K630" s="125"/>
    </row>
    <row r="631" spans="1:11" x14ac:dyDescent="0.2">
      <c r="A631" s="125"/>
      <c r="H631" s="125"/>
      <c r="I631" s="125"/>
      <c r="J631" s="125"/>
      <c r="K631" s="125"/>
    </row>
    <row r="632" spans="1:11" x14ac:dyDescent="0.2">
      <c r="A632" s="125"/>
      <c r="H632" s="125"/>
      <c r="I632" s="125"/>
      <c r="J632" s="125"/>
      <c r="K632" s="125"/>
    </row>
    <row r="633" spans="1:11" x14ac:dyDescent="0.2">
      <c r="A633" s="125"/>
      <c r="H633" s="125"/>
      <c r="I633" s="125"/>
      <c r="J633" s="125"/>
      <c r="K633" s="125"/>
    </row>
    <row r="634" spans="1:11" x14ac:dyDescent="0.2">
      <c r="A634" s="125"/>
      <c r="H634" s="125"/>
      <c r="I634" s="125"/>
      <c r="J634" s="125"/>
      <c r="K634" s="125"/>
    </row>
    <row r="635" spans="1:11" x14ac:dyDescent="0.2">
      <c r="A635" s="125"/>
      <c r="H635" s="125"/>
      <c r="I635" s="125"/>
      <c r="J635" s="125"/>
      <c r="K635" s="125"/>
    </row>
    <row r="636" spans="1:11" x14ac:dyDescent="0.2">
      <c r="A636" s="125"/>
      <c r="H636" s="125"/>
      <c r="I636" s="125"/>
      <c r="J636" s="125"/>
      <c r="K636" s="125"/>
    </row>
    <row r="637" spans="1:11" x14ac:dyDescent="0.2">
      <c r="A637" s="125"/>
      <c r="H637" s="125"/>
      <c r="I637" s="125"/>
      <c r="J637" s="125"/>
      <c r="K637" s="125"/>
    </row>
    <row r="638" spans="1:11" x14ac:dyDescent="0.2">
      <c r="A638" s="125"/>
      <c r="H638" s="125"/>
      <c r="I638" s="125"/>
      <c r="J638" s="125"/>
      <c r="K638" s="125"/>
    </row>
    <row r="639" spans="1:11" x14ac:dyDescent="0.2">
      <c r="A639" s="125"/>
      <c r="H639" s="125"/>
      <c r="I639" s="125"/>
      <c r="J639" s="125"/>
      <c r="K639" s="125"/>
    </row>
    <row r="640" spans="1:11" x14ac:dyDescent="0.2">
      <c r="A640" s="125"/>
      <c r="H640" s="125"/>
      <c r="I640" s="125"/>
      <c r="J640" s="125"/>
      <c r="K640" s="125"/>
    </row>
    <row r="641" spans="1:11" x14ac:dyDescent="0.2">
      <c r="A641" s="125"/>
      <c r="H641" s="125"/>
      <c r="I641" s="125"/>
      <c r="J641" s="125"/>
      <c r="K641" s="125"/>
    </row>
    <row r="642" spans="1:11" x14ac:dyDescent="0.2">
      <c r="A642" s="125"/>
      <c r="H642" s="125"/>
      <c r="I642" s="125"/>
      <c r="J642" s="125"/>
      <c r="K642" s="125"/>
    </row>
    <row r="643" spans="1:11" x14ac:dyDescent="0.2">
      <c r="A643" s="125"/>
      <c r="H643" s="125"/>
      <c r="I643" s="125"/>
      <c r="J643" s="125"/>
      <c r="K643" s="125"/>
    </row>
    <row r="644" spans="1:11" x14ac:dyDescent="0.2">
      <c r="A644" s="125"/>
      <c r="H644" s="125"/>
      <c r="I644" s="125"/>
      <c r="J644" s="125"/>
      <c r="K644" s="125"/>
    </row>
    <row r="645" spans="1:11" x14ac:dyDescent="0.2">
      <c r="A645" s="125"/>
      <c r="H645" s="125"/>
      <c r="I645" s="125"/>
      <c r="J645" s="125"/>
      <c r="K645" s="125"/>
    </row>
    <row r="646" spans="1:11" x14ac:dyDescent="0.2">
      <c r="A646" s="125"/>
      <c r="H646" s="125"/>
      <c r="I646" s="125"/>
      <c r="J646" s="125"/>
      <c r="K646" s="125"/>
    </row>
    <row r="647" spans="1:11" x14ac:dyDescent="0.2">
      <c r="A647" s="125"/>
      <c r="H647" s="125"/>
      <c r="I647" s="125"/>
      <c r="J647" s="125"/>
      <c r="K647" s="125"/>
    </row>
    <row r="648" spans="1:11" x14ac:dyDescent="0.2">
      <c r="A648" s="125"/>
      <c r="H648" s="125"/>
      <c r="I648" s="125"/>
      <c r="J648" s="125"/>
      <c r="K648" s="125"/>
    </row>
    <row r="649" spans="1:11" x14ac:dyDescent="0.2">
      <c r="A649" s="125"/>
      <c r="H649" s="125"/>
      <c r="I649" s="125"/>
      <c r="J649" s="125"/>
      <c r="K649" s="125"/>
    </row>
    <row r="650" spans="1:11" x14ac:dyDescent="0.2">
      <c r="A650" s="125"/>
      <c r="H650" s="125"/>
      <c r="I650" s="125"/>
      <c r="J650" s="125"/>
      <c r="K650" s="125"/>
    </row>
    <row r="651" spans="1:11" x14ac:dyDescent="0.2">
      <c r="A651" s="125"/>
      <c r="H651" s="125"/>
      <c r="I651" s="125"/>
      <c r="J651" s="125"/>
      <c r="K651" s="125"/>
    </row>
    <row r="652" spans="1:11" x14ac:dyDescent="0.2">
      <c r="A652" s="125"/>
      <c r="H652" s="125"/>
      <c r="I652" s="125"/>
      <c r="J652" s="125"/>
      <c r="K652" s="125"/>
    </row>
    <row r="653" spans="1:11" x14ac:dyDescent="0.2">
      <c r="A653" s="125"/>
      <c r="H653" s="125"/>
      <c r="I653" s="125"/>
      <c r="J653" s="125"/>
      <c r="K653" s="125"/>
    </row>
    <row r="654" spans="1:11" x14ac:dyDescent="0.2">
      <c r="A654" s="125"/>
      <c r="H654" s="125"/>
      <c r="I654" s="125"/>
      <c r="J654" s="125"/>
      <c r="K654" s="125"/>
    </row>
    <row r="655" spans="1:11" x14ac:dyDescent="0.2">
      <c r="A655" s="125"/>
      <c r="H655" s="125"/>
      <c r="I655" s="125"/>
      <c r="J655" s="125"/>
      <c r="K655" s="125"/>
    </row>
    <row r="656" spans="1:11" x14ac:dyDescent="0.2">
      <c r="A656" s="125"/>
      <c r="H656" s="125"/>
      <c r="I656" s="125"/>
      <c r="J656" s="125"/>
      <c r="K656" s="125"/>
    </row>
    <row r="657" spans="1:11" x14ac:dyDescent="0.2">
      <c r="A657" s="125"/>
      <c r="H657" s="125"/>
      <c r="I657" s="125"/>
      <c r="J657" s="125"/>
      <c r="K657" s="125"/>
    </row>
    <row r="658" spans="1:11" x14ac:dyDescent="0.2">
      <c r="A658" s="125"/>
      <c r="H658" s="125"/>
      <c r="I658" s="125"/>
      <c r="J658" s="125"/>
      <c r="K658" s="125"/>
    </row>
    <row r="659" spans="1:11" x14ac:dyDescent="0.2">
      <c r="A659" s="125"/>
      <c r="H659" s="125"/>
      <c r="I659" s="125"/>
      <c r="J659" s="125"/>
      <c r="K659" s="125"/>
    </row>
    <row r="660" spans="1:11" x14ac:dyDescent="0.2">
      <c r="A660" s="125"/>
      <c r="H660" s="125"/>
      <c r="I660" s="125"/>
      <c r="J660" s="125"/>
      <c r="K660" s="125"/>
    </row>
    <row r="661" spans="1:11" x14ac:dyDescent="0.2">
      <c r="A661" s="125"/>
      <c r="H661" s="125"/>
      <c r="I661" s="125"/>
      <c r="J661" s="125"/>
      <c r="K661" s="125"/>
    </row>
    <row r="662" spans="1:11" x14ac:dyDescent="0.2">
      <c r="A662" s="125"/>
      <c r="H662" s="125"/>
      <c r="I662" s="125"/>
      <c r="J662" s="125"/>
      <c r="K662" s="125"/>
    </row>
    <row r="663" spans="1:11" x14ac:dyDescent="0.2">
      <c r="A663" s="125"/>
      <c r="H663" s="125"/>
      <c r="I663" s="125"/>
      <c r="J663" s="125"/>
      <c r="K663" s="125"/>
    </row>
    <row r="664" spans="1:11" x14ac:dyDescent="0.2">
      <c r="A664" s="125"/>
      <c r="H664" s="125"/>
      <c r="I664" s="125"/>
      <c r="J664" s="125"/>
      <c r="K664" s="125"/>
    </row>
    <row r="665" spans="1:11" x14ac:dyDescent="0.2">
      <c r="A665" s="125"/>
      <c r="H665" s="125"/>
      <c r="I665" s="125"/>
      <c r="J665" s="125"/>
      <c r="K665" s="125"/>
    </row>
    <row r="666" spans="1:11" x14ac:dyDescent="0.2">
      <c r="A666" s="125"/>
      <c r="H666" s="125"/>
      <c r="I666" s="125"/>
      <c r="J666" s="125"/>
      <c r="K666" s="125"/>
    </row>
    <row r="667" spans="1:11" x14ac:dyDescent="0.2">
      <c r="A667" s="125"/>
      <c r="H667" s="125"/>
      <c r="I667" s="125"/>
      <c r="J667" s="125"/>
      <c r="K667" s="125"/>
    </row>
    <row r="668" spans="1:11" x14ac:dyDescent="0.2">
      <c r="A668" s="125"/>
      <c r="H668" s="125"/>
      <c r="I668" s="125"/>
      <c r="J668" s="125"/>
      <c r="K668" s="125"/>
    </row>
    <row r="669" spans="1:11" x14ac:dyDescent="0.2">
      <c r="A669" s="125"/>
      <c r="H669" s="125"/>
      <c r="I669" s="125"/>
      <c r="J669" s="125"/>
      <c r="K669" s="125"/>
    </row>
    <row r="670" spans="1:11" x14ac:dyDescent="0.2">
      <c r="A670" s="125"/>
      <c r="H670" s="125"/>
      <c r="I670" s="125"/>
      <c r="J670" s="125"/>
      <c r="K670" s="125"/>
    </row>
    <row r="671" spans="1:11" x14ac:dyDescent="0.2">
      <c r="A671" s="125"/>
      <c r="H671" s="125"/>
      <c r="I671" s="125"/>
      <c r="J671" s="125"/>
      <c r="K671" s="125"/>
    </row>
    <row r="672" spans="1:11" x14ac:dyDescent="0.2">
      <c r="A672" s="125"/>
      <c r="H672" s="125"/>
      <c r="I672" s="125"/>
      <c r="J672" s="125"/>
      <c r="K672" s="125"/>
    </row>
    <row r="673" spans="1:11" x14ac:dyDescent="0.2">
      <c r="A673" s="125"/>
      <c r="H673" s="125"/>
      <c r="I673" s="125"/>
      <c r="J673" s="125"/>
      <c r="K673" s="125"/>
    </row>
    <row r="674" spans="1:11" x14ac:dyDescent="0.2">
      <c r="A674" s="125"/>
      <c r="H674" s="125"/>
      <c r="I674" s="125"/>
      <c r="J674" s="125"/>
      <c r="K674" s="125"/>
    </row>
    <row r="675" spans="1:11" x14ac:dyDescent="0.2">
      <c r="A675" s="125"/>
      <c r="H675" s="125"/>
      <c r="I675" s="125"/>
      <c r="J675" s="125"/>
      <c r="K675" s="125"/>
    </row>
    <row r="676" spans="1:11" x14ac:dyDescent="0.2">
      <c r="A676" s="125"/>
      <c r="H676" s="125"/>
      <c r="I676" s="125"/>
      <c r="J676" s="125"/>
      <c r="K676" s="125"/>
    </row>
    <row r="677" spans="1:11" x14ac:dyDescent="0.2">
      <c r="A677" s="125"/>
      <c r="H677" s="125"/>
      <c r="I677" s="125"/>
      <c r="J677" s="125"/>
      <c r="K677" s="125"/>
    </row>
    <row r="678" spans="1:11" x14ac:dyDescent="0.2">
      <c r="A678" s="125"/>
      <c r="H678" s="125"/>
      <c r="I678" s="125"/>
      <c r="J678" s="125"/>
      <c r="K678" s="125"/>
    </row>
    <row r="679" spans="1:11" x14ac:dyDescent="0.2">
      <c r="A679" s="125"/>
      <c r="H679" s="125"/>
      <c r="I679" s="125"/>
      <c r="J679" s="125"/>
      <c r="K679" s="125"/>
    </row>
    <row r="680" spans="1:11" x14ac:dyDescent="0.2">
      <c r="A680" s="125"/>
      <c r="H680" s="125"/>
      <c r="I680" s="125"/>
      <c r="J680" s="125"/>
      <c r="K680" s="125"/>
    </row>
    <row r="681" spans="1:11" x14ac:dyDescent="0.2">
      <c r="A681" s="125"/>
      <c r="H681" s="125"/>
      <c r="I681" s="125"/>
      <c r="J681" s="125"/>
      <c r="K681" s="125"/>
    </row>
    <row r="682" spans="1:11" x14ac:dyDescent="0.2">
      <c r="A682" s="125"/>
      <c r="H682" s="125"/>
      <c r="I682" s="125"/>
      <c r="J682" s="125"/>
      <c r="K682" s="125"/>
    </row>
    <row r="683" spans="1:11" x14ac:dyDescent="0.2">
      <c r="A683" s="125"/>
      <c r="H683" s="125"/>
      <c r="I683" s="125"/>
      <c r="J683" s="125"/>
      <c r="K683" s="125"/>
    </row>
    <row r="684" spans="1:11" x14ac:dyDescent="0.2">
      <c r="A684" s="125"/>
      <c r="H684" s="125"/>
      <c r="I684" s="125"/>
      <c r="J684" s="125"/>
      <c r="K684" s="125"/>
    </row>
    <row r="685" spans="1:11" x14ac:dyDescent="0.2">
      <c r="A685" s="125"/>
      <c r="H685" s="125"/>
      <c r="I685" s="125"/>
      <c r="J685" s="125"/>
      <c r="K685" s="125"/>
    </row>
    <row r="686" spans="1:11" x14ac:dyDescent="0.2">
      <c r="A686" s="125"/>
      <c r="H686" s="125"/>
      <c r="I686" s="125"/>
      <c r="J686" s="125"/>
      <c r="K686" s="125"/>
    </row>
    <row r="687" spans="1:11" x14ac:dyDescent="0.2">
      <c r="A687" s="125"/>
      <c r="H687" s="125"/>
      <c r="I687" s="125"/>
      <c r="J687" s="125"/>
      <c r="K687" s="125"/>
    </row>
    <row r="688" spans="1:11" x14ac:dyDescent="0.2">
      <c r="A688" s="125"/>
      <c r="H688" s="125"/>
      <c r="I688" s="125"/>
      <c r="J688" s="125"/>
      <c r="K688" s="125"/>
    </row>
    <row r="689" spans="1:11" x14ac:dyDescent="0.2">
      <c r="A689" s="125"/>
      <c r="H689" s="125"/>
      <c r="I689" s="125"/>
      <c r="J689" s="125"/>
      <c r="K689" s="125"/>
    </row>
    <row r="690" spans="1:11" x14ac:dyDescent="0.2">
      <c r="A690" s="125"/>
      <c r="H690" s="125"/>
      <c r="I690" s="125"/>
      <c r="J690" s="125"/>
      <c r="K690" s="125"/>
    </row>
    <row r="691" spans="1:11" x14ac:dyDescent="0.2">
      <c r="A691" s="125"/>
      <c r="H691" s="125"/>
      <c r="I691" s="125"/>
      <c r="J691" s="125"/>
      <c r="K691" s="125"/>
    </row>
    <row r="692" spans="1:11" x14ac:dyDescent="0.2">
      <c r="A692" s="125"/>
      <c r="H692" s="125"/>
      <c r="I692" s="125"/>
      <c r="J692" s="125"/>
      <c r="K692" s="125"/>
    </row>
    <row r="693" spans="1:11" x14ac:dyDescent="0.2">
      <c r="A693" s="125"/>
      <c r="H693" s="125"/>
      <c r="I693" s="125"/>
      <c r="J693" s="125"/>
      <c r="K693" s="125"/>
    </row>
    <row r="694" spans="1:11" x14ac:dyDescent="0.2">
      <c r="A694" s="125"/>
      <c r="H694" s="125"/>
      <c r="I694" s="125"/>
      <c r="J694" s="125"/>
      <c r="K694" s="125"/>
    </row>
    <row r="695" spans="1:11" x14ac:dyDescent="0.2">
      <c r="A695" s="125"/>
      <c r="H695" s="125"/>
      <c r="I695" s="125"/>
      <c r="J695" s="125"/>
      <c r="K695" s="125"/>
    </row>
    <row r="696" spans="1:11" x14ac:dyDescent="0.2">
      <c r="A696" s="125"/>
      <c r="H696" s="125"/>
      <c r="I696" s="125"/>
      <c r="J696" s="125"/>
      <c r="K696" s="125"/>
    </row>
    <row r="697" spans="1:11" x14ac:dyDescent="0.2">
      <c r="A697" s="125"/>
      <c r="H697" s="125"/>
      <c r="I697" s="125"/>
      <c r="J697" s="125"/>
      <c r="K697" s="125"/>
    </row>
    <row r="698" spans="1:11" x14ac:dyDescent="0.2">
      <c r="A698" s="125"/>
      <c r="H698" s="125"/>
      <c r="I698" s="125"/>
      <c r="J698" s="125"/>
      <c r="K698" s="125"/>
    </row>
    <row r="699" spans="1:11" x14ac:dyDescent="0.2">
      <c r="A699" s="125"/>
      <c r="H699" s="125"/>
      <c r="I699" s="125"/>
      <c r="J699" s="125"/>
      <c r="K699" s="125"/>
    </row>
    <row r="700" spans="1:11" x14ac:dyDescent="0.2">
      <c r="A700" s="125"/>
      <c r="H700" s="125"/>
      <c r="I700" s="125"/>
      <c r="J700" s="125"/>
      <c r="K700" s="125"/>
    </row>
    <row r="701" spans="1:11" x14ac:dyDescent="0.2">
      <c r="A701" s="125"/>
      <c r="H701" s="125"/>
      <c r="I701" s="125"/>
      <c r="J701" s="125"/>
      <c r="K701" s="125"/>
    </row>
    <row r="702" spans="1:11" x14ac:dyDescent="0.2">
      <c r="A702" s="125"/>
      <c r="H702" s="125"/>
      <c r="I702" s="125"/>
      <c r="J702" s="125"/>
      <c r="K702" s="125"/>
    </row>
    <row r="703" spans="1:11" x14ac:dyDescent="0.2">
      <c r="A703" s="125"/>
      <c r="H703" s="125"/>
      <c r="I703" s="125"/>
      <c r="J703" s="125"/>
      <c r="K703" s="125"/>
    </row>
    <row r="704" spans="1:11" x14ac:dyDescent="0.2">
      <c r="A704" s="125"/>
      <c r="H704" s="125"/>
      <c r="I704" s="125"/>
      <c r="J704" s="125"/>
      <c r="K704" s="125"/>
    </row>
    <row r="705" spans="1:11" x14ac:dyDescent="0.2">
      <c r="A705" s="125"/>
      <c r="H705" s="125"/>
      <c r="I705" s="125"/>
      <c r="J705" s="125"/>
      <c r="K705" s="125"/>
    </row>
    <row r="706" spans="1:11" x14ac:dyDescent="0.2">
      <c r="A706" s="125"/>
      <c r="H706" s="125"/>
      <c r="I706" s="125"/>
      <c r="J706" s="125"/>
      <c r="K706" s="125"/>
    </row>
    <row r="707" spans="1:11" x14ac:dyDescent="0.2">
      <c r="A707" s="125"/>
      <c r="H707" s="125"/>
      <c r="I707" s="125"/>
      <c r="J707" s="125"/>
      <c r="K707" s="125"/>
    </row>
    <row r="708" spans="1:11" x14ac:dyDescent="0.2">
      <c r="A708" s="125"/>
      <c r="H708" s="125"/>
      <c r="I708" s="125"/>
      <c r="J708" s="125"/>
      <c r="K708" s="125"/>
    </row>
    <row r="709" spans="1:11" x14ac:dyDescent="0.2">
      <c r="A709" s="125"/>
      <c r="H709" s="125"/>
      <c r="I709" s="125"/>
      <c r="J709" s="125"/>
      <c r="K709" s="125"/>
    </row>
    <row r="710" spans="1:11" x14ac:dyDescent="0.2">
      <c r="A710" s="125"/>
      <c r="H710" s="125"/>
      <c r="I710" s="125"/>
      <c r="J710" s="125"/>
      <c r="K710" s="125"/>
    </row>
    <row r="711" spans="1:11" x14ac:dyDescent="0.2">
      <c r="A711" s="125"/>
      <c r="H711" s="125"/>
      <c r="I711" s="125"/>
      <c r="J711" s="125"/>
      <c r="K711" s="125"/>
    </row>
    <row r="712" spans="1:11" x14ac:dyDescent="0.2">
      <c r="A712" s="125"/>
      <c r="H712" s="125"/>
      <c r="I712" s="125"/>
      <c r="J712" s="125"/>
      <c r="K712" s="125"/>
    </row>
    <row r="713" spans="1:11" x14ac:dyDescent="0.2">
      <c r="A713" s="125"/>
      <c r="H713" s="125"/>
      <c r="I713" s="125"/>
      <c r="J713" s="125"/>
      <c r="K713" s="125"/>
    </row>
    <row r="714" spans="1:11" x14ac:dyDescent="0.2">
      <c r="A714" s="125"/>
      <c r="H714" s="125"/>
      <c r="I714" s="125"/>
      <c r="J714" s="125"/>
      <c r="K714" s="125"/>
    </row>
    <row r="715" spans="1:11" x14ac:dyDescent="0.2">
      <c r="A715" s="125"/>
      <c r="H715" s="125"/>
      <c r="I715" s="125"/>
      <c r="J715" s="125"/>
      <c r="K715" s="125"/>
    </row>
    <row r="716" spans="1:11" x14ac:dyDescent="0.2">
      <c r="A716" s="125"/>
      <c r="H716" s="125"/>
      <c r="I716" s="125"/>
      <c r="J716" s="125"/>
      <c r="K716" s="125"/>
    </row>
    <row r="717" spans="1:11" x14ac:dyDescent="0.2">
      <c r="A717" s="125"/>
      <c r="H717" s="125"/>
      <c r="I717" s="125"/>
      <c r="J717" s="125"/>
      <c r="K717" s="125"/>
    </row>
    <row r="718" spans="1:11" x14ac:dyDescent="0.2">
      <c r="A718" s="125"/>
      <c r="H718" s="125"/>
      <c r="I718" s="125"/>
      <c r="J718" s="125"/>
      <c r="K718" s="125"/>
    </row>
    <row r="719" spans="1:11" x14ac:dyDescent="0.2">
      <c r="A719" s="125"/>
      <c r="H719" s="125"/>
      <c r="I719" s="125"/>
      <c r="J719" s="125"/>
      <c r="K719" s="125"/>
    </row>
    <row r="720" spans="1:11" x14ac:dyDescent="0.2">
      <c r="A720" s="125"/>
      <c r="H720" s="125"/>
      <c r="I720" s="125"/>
      <c r="J720" s="125"/>
      <c r="K720" s="125"/>
    </row>
    <row r="721" spans="1:11" x14ac:dyDescent="0.2">
      <c r="A721" s="125"/>
      <c r="H721" s="125"/>
      <c r="I721" s="125"/>
      <c r="J721" s="125"/>
      <c r="K721" s="125"/>
    </row>
    <row r="722" spans="1:11" x14ac:dyDescent="0.2">
      <c r="A722" s="125"/>
      <c r="H722" s="125"/>
      <c r="I722" s="125"/>
      <c r="J722" s="125"/>
      <c r="K722" s="125"/>
    </row>
    <row r="723" spans="1:11" x14ac:dyDescent="0.2">
      <c r="A723" s="125"/>
      <c r="H723" s="125"/>
      <c r="I723" s="125"/>
      <c r="J723" s="125"/>
      <c r="K723" s="125"/>
    </row>
    <row r="724" spans="1:11" x14ac:dyDescent="0.2">
      <c r="A724" s="125"/>
      <c r="H724" s="125"/>
      <c r="I724" s="125"/>
      <c r="J724" s="125"/>
      <c r="K724" s="125"/>
    </row>
    <row r="725" spans="1:11" x14ac:dyDescent="0.2">
      <c r="A725" s="125"/>
      <c r="H725" s="125"/>
      <c r="I725" s="125"/>
      <c r="J725" s="125"/>
      <c r="K725" s="125"/>
    </row>
    <row r="726" spans="1:11" x14ac:dyDescent="0.2">
      <c r="A726" s="125"/>
      <c r="H726" s="125"/>
      <c r="I726" s="125"/>
      <c r="J726" s="125"/>
      <c r="K726" s="125"/>
    </row>
    <row r="727" spans="1:11" x14ac:dyDescent="0.2">
      <c r="A727" s="125"/>
      <c r="H727" s="125"/>
      <c r="I727" s="125"/>
      <c r="J727" s="125"/>
      <c r="K727" s="125"/>
    </row>
    <row r="728" spans="1:11" x14ac:dyDescent="0.2">
      <c r="A728" s="125"/>
      <c r="H728" s="125"/>
      <c r="I728" s="125"/>
      <c r="J728" s="125"/>
      <c r="K728" s="125"/>
    </row>
    <row r="729" spans="1:11" x14ac:dyDescent="0.2">
      <c r="A729" s="125"/>
      <c r="H729" s="125"/>
      <c r="I729" s="125"/>
      <c r="J729" s="125"/>
      <c r="K729" s="125"/>
    </row>
    <row r="730" spans="1:11" x14ac:dyDescent="0.2">
      <c r="A730" s="125"/>
      <c r="H730" s="125"/>
      <c r="I730" s="125"/>
      <c r="J730" s="125"/>
      <c r="K730" s="125"/>
    </row>
    <row r="731" spans="1:11" x14ac:dyDescent="0.2">
      <c r="A731" s="125"/>
      <c r="H731" s="125"/>
      <c r="I731" s="125"/>
      <c r="J731" s="125"/>
      <c r="K731" s="125"/>
    </row>
    <row r="732" spans="1:11" x14ac:dyDescent="0.2">
      <c r="A732" s="125"/>
      <c r="H732" s="125"/>
      <c r="I732" s="125"/>
      <c r="J732" s="125"/>
      <c r="K732" s="125"/>
    </row>
    <row r="733" spans="1:11" x14ac:dyDescent="0.2">
      <c r="A733" s="125"/>
      <c r="H733" s="125"/>
      <c r="I733" s="125"/>
      <c r="J733" s="125"/>
      <c r="K733" s="125"/>
    </row>
    <row r="734" spans="1:11" x14ac:dyDescent="0.2">
      <c r="A734" s="125"/>
      <c r="H734" s="125"/>
      <c r="I734" s="125"/>
      <c r="J734" s="125"/>
      <c r="K734" s="125"/>
    </row>
    <row r="735" spans="1:11" x14ac:dyDescent="0.2">
      <c r="A735" s="125"/>
      <c r="H735" s="125"/>
      <c r="I735" s="125"/>
      <c r="J735" s="125"/>
      <c r="K735" s="125"/>
    </row>
    <row r="736" spans="1:11" x14ac:dyDescent="0.2">
      <c r="A736" s="125"/>
      <c r="H736" s="125"/>
      <c r="I736" s="125"/>
      <c r="J736" s="125"/>
      <c r="K736" s="125"/>
    </row>
    <row r="737" spans="1:11" x14ac:dyDescent="0.2">
      <c r="A737" s="125"/>
      <c r="H737" s="125"/>
      <c r="I737" s="125"/>
      <c r="J737" s="125"/>
      <c r="K737" s="125"/>
    </row>
    <row r="738" spans="1:11" x14ac:dyDescent="0.2">
      <c r="A738" s="125"/>
      <c r="H738" s="125"/>
      <c r="I738" s="125"/>
      <c r="J738" s="125"/>
      <c r="K738" s="125"/>
    </row>
    <row r="739" spans="1:11" x14ac:dyDescent="0.2">
      <c r="A739" s="125"/>
      <c r="H739" s="125"/>
      <c r="I739" s="125"/>
      <c r="J739" s="125"/>
      <c r="K739" s="125"/>
    </row>
    <row r="740" spans="1:11" x14ac:dyDescent="0.2">
      <c r="A740" s="125"/>
      <c r="H740" s="125"/>
      <c r="I740" s="125"/>
      <c r="J740" s="125"/>
      <c r="K740" s="125"/>
    </row>
    <row r="741" spans="1:11" x14ac:dyDescent="0.2">
      <c r="A741" s="125"/>
      <c r="H741" s="125"/>
      <c r="I741" s="125"/>
      <c r="J741" s="125"/>
      <c r="K741" s="125"/>
    </row>
    <row r="742" spans="1:11" x14ac:dyDescent="0.2">
      <c r="A742" s="125"/>
      <c r="H742" s="125"/>
      <c r="I742" s="125"/>
      <c r="J742" s="125"/>
      <c r="K742" s="125"/>
    </row>
    <row r="743" spans="1:11" x14ac:dyDescent="0.2">
      <c r="A743" s="125"/>
      <c r="H743" s="125"/>
      <c r="I743" s="125"/>
      <c r="J743" s="125"/>
      <c r="K743" s="125"/>
    </row>
    <row r="744" spans="1:11" x14ac:dyDescent="0.2">
      <c r="A744" s="125"/>
      <c r="H744" s="125"/>
      <c r="I744" s="125"/>
      <c r="J744" s="125"/>
      <c r="K744" s="125"/>
    </row>
    <row r="745" spans="1:11" x14ac:dyDescent="0.2">
      <c r="A745" s="125"/>
      <c r="H745" s="125"/>
      <c r="I745" s="125"/>
      <c r="J745" s="125"/>
      <c r="K745" s="125"/>
    </row>
    <row r="746" spans="1:11" x14ac:dyDescent="0.2">
      <c r="A746" s="125"/>
      <c r="H746" s="125"/>
      <c r="I746" s="125"/>
      <c r="J746" s="125"/>
      <c r="K746" s="125"/>
    </row>
    <row r="747" spans="1:11" x14ac:dyDescent="0.2">
      <c r="A747" s="125"/>
      <c r="H747" s="125"/>
      <c r="I747" s="125"/>
      <c r="J747" s="125"/>
      <c r="K747" s="125"/>
    </row>
    <row r="748" spans="1:11" x14ac:dyDescent="0.2">
      <c r="A748" s="125"/>
      <c r="H748" s="125"/>
      <c r="I748" s="125"/>
      <c r="J748" s="125"/>
      <c r="K748" s="125"/>
    </row>
    <row r="749" spans="1:11" x14ac:dyDescent="0.2">
      <c r="A749" s="125"/>
      <c r="H749" s="125"/>
      <c r="I749" s="125"/>
      <c r="J749" s="125"/>
      <c r="K749" s="125"/>
    </row>
    <row r="750" spans="1:11" x14ac:dyDescent="0.2">
      <c r="A750" s="125"/>
      <c r="H750" s="125"/>
      <c r="I750" s="125"/>
      <c r="J750" s="125"/>
      <c r="K750" s="125"/>
    </row>
    <row r="751" spans="1:11" x14ac:dyDescent="0.2">
      <c r="A751" s="125"/>
      <c r="H751" s="125"/>
      <c r="I751" s="125"/>
      <c r="J751" s="125"/>
      <c r="K751" s="125"/>
    </row>
    <row r="752" spans="1:11" x14ac:dyDescent="0.2">
      <c r="A752" s="125"/>
      <c r="H752" s="125"/>
      <c r="I752" s="125"/>
      <c r="J752" s="125"/>
      <c r="K752" s="125"/>
    </row>
    <row r="753" spans="1:11" x14ac:dyDescent="0.2">
      <c r="A753" s="125"/>
      <c r="H753" s="125"/>
      <c r="I753" s="125"/>
      <c r="J753" s="125"/>
      <c r="K753" s="125"/>
    </row>
    <row r="754" spans="1:11" x14ac:dyDescent="0.2">
      <c r="A754" s="125"/>
      <c r="H754" s="125"/>
      <c r="I754" s="125"/>
      <c r="J754" s="125"/>
      <c r="K754" s="125"/>
    </row>
    <row r="755" spans="1:11" x14ac:dyDescent="0.2">
      <c r="A755" s="125"/>
      <c r="H755" s="125"/>
      <c r="I755" s="125"/>
      <c r="J755" s="125"/>
      <c r="K755" s="125"/>
    </row>
    <row r="756" spans="1:11" x14ac:dyDescent="0.2">
      <c r="A756" s="125"/>
      <c r="H756" s="125"/>
      <c r="I756" s="125"/>
      <c r="J756" s="125"/>
      <c r="K756" s="125"/>
    </row>
    <row r="757" spans="1:11" x14ac:dyDescent="0.2">
      <c r="A757" s="125"/>
      <c r="H757" s="125"/>
      <c r="I757" s="125"/>
      <c r="J757" s="125"/>
      <c r="K757" s="125"/>
    </row>
    <row r="758" spans="1:11" x14ac:dyDescent="0.2">
      <c r="A758" s="125"/>
      <c r="H758" s="125"/>
      <c r="I758" s="125"/>
      <c r="J758" s="125"/>
      <c r="K758" s="125"/>
    </row>
    <row r="759" spans="1:11" x14ac:dyDescent="0.2">
      <c r="A759" s="125"/>
      <c r="H759" s="125"/>
      <c r="I759" s="125"/>
      <c r="J759" s="125"/>
      <c r="K759" s="125"/>
    </row>
    <row r="760" spans="1:11" x14ac:dyDescent="0.2">
      <c r="A760" s="125"/>
      <c r="H760" s="125"/>
      <c r="I760" s="125"/>
      <c r="J760" s="125"/>
      <c r="K760" s="125"/>
    </row>
    <row r="761" spans="1:11" x14ac:dyDescent="0.2">
      <c r="A761" s="125"/>
      <c r="H761" s="125"/>
      <c r="I761" s="125"/>
      <c r="J761" s="125"/>
      <c r="K761" s="125"/>
    </row>
    <row r="762" spans="1:11" x14ac:dyDescent="0.2">
      <c r="A762" s="125"/>
      <c r="H762" s="125"/>
      <c r="I762" s="125"/>
      <c r="J762" s="125"/>
      <c r="K762" s="125"/>
    </row>
    <row r="763" spans="1:11" x14ac:dyDescent="0.2">
      <c r="A763" s="125"/>
      <c r="H763" s="125"/>
      <c r="I763" s="125"/>
      <c r="J763" s="125"/>
      <c r="K763" s="125"/>
    </row>
    <row r="764" spans="1:11" x14ac:dyDescent="0.2">
      <c r="A764" s="125"/>
      <c r="H764" s="125"/>
      <c r="I764" s="125"/>
      <c r="J764" s="125"/>
      <c r="K764" s="125"/>
    </row>
    <row r="765" spans="1:11" x14ac:dyDescent="0.2">
      <c r="A765" s="125"/>
      <c r="H765" s="125"/>
      <c r="I765" s="125"/>
      <c r="J765" s="125"/>
      <c r="K765" s="125"/>
    </row>
    <row r="766" spans="1:11" x14ac:dyDescent="0.2">
      <c r="A766" s="125"/>
      <c r="H766" s="125"/>
      <c r="I766" s="125"/>
      <c r="J766" s="125"/>
      <c r="K766" s="125"/>
    </row>
    <row r="767" spans="1:11" x14ac:dyDescent="0.2">
      <c r="A767" s="125"/>
      <c r="H767" s="125"/>
      <c r="I767" s="125"/>
      <c r="J767" s="125"/>
      <c r="K767" s="125"/>
    </row>
    <row r="768" spans="1:11" x14ac:dyDescent="0.2">
      <c r="A768" s="125"/>
      <c r="H768" s="125"/>
      <c r="I768" s="125"/>
      <c r="J768" s="125"/>
      <c r="K768" s="125"/>
    </row>
    <row r="769" spans="1:11" x14ac:dyDescent="0.2">
      <c r="A769" s="125"/>
      <c r="H769" s="125"/>
      <c r="I769" s="125"/>
      <c r="J769" s="125"/>
      <c r="K769" s="125"/>
    </row>
    <row r="770" spans="1:11" x14ac:dyDescent="0.2">
      <c r="A770" s="125"/>
      <c r="H770" s="125"/>
      <c r="I770" s="125"/>
      <c r="J770" s="125"/>
      <c r="K770" s="125"/>
    </row>
    <row r="771" spans="1:11" x14ac:dyDescent="0.2">
      <c r="A771" s="125"/>
      <c r="H771" s="125"/>
      <c r="I771" s="125"/>
      <c r="J771" s="125"/>
      <c r="K771" s="125"/>
    </row>
    <row r="772" spans="1:11" x14ac:dyDescent="0.2">
      <c r="A772" s="125"/>
      <c r="H772" s="125"/>
      <c r="I772" s="125"/>
      <c r="J772" s="125"/>
      <c r="K772" s="125"/>
    </row>
    <row r="773" spans="1:11" x14ac:dyDescent="0.2">
      <c r="A773" s="125"/>
      <c r="H773" s="125"/>
      <c r="I773" s="125"/>
      <c r="J773" s="125"/>
      <c r="K773" s="125"/>
    </row>
    <row r="774" spans="1:11" x14ac:dyDescent="0.2">
      <c r="A774" s="125"/>
      <c r="H774" s="125"/>
      <c r="I774" s="125"/>
      <c r="J774" s="125"/>
      <c r="K774" s="125"/>
    </row>
    <row r="775" spans="1:11" x14ac:dyDescent="0.2">
      <c r="A775" s="125"/>
      <c r="H775" s="125"/>
      <c r="I775" s="125"/>
      <c r="J775" s="125"/>
      <c r="K775" s="125"/>
    </row>
    <row r="776" spans="1:11" x14ac:dyDescent="0.2">
      <c r="A776" s="125"/>
      <c r="H776" s="125"/>
      <c r="I776" s="125"/>
      <c r="J776" s="125"/>
      <c r="K776" s="125"/>
    </row>
    <row r="777" spans="1:11" x14ac:dyDescent="0.2">
      <c r="A777" s="125"/>
      <c r="H777" s="125"/>
      <c r="I777" s="125"/>
      <c r="J777" s="125"/>
      <c r="K777" s="125"/>
    </row>
    <row r="778" spans="1:11" x14ac:dyDescent="0.2">
      <c r="A778" s="125"/>
      <c r="H778" s="125"/>
      <c r="I778" s="125"/>
      <c r="J778" s="125"/>
      <c r="K778" s="125"/>
    </row>
    <row r="779" spans="1:11" x14ac:dyDescent="0.2">
      <c r="A779" s="125"/>
      <c r="H779" s="125"/>
      <c r="I779" s="125"/>
      <c r="J779" s="125"/>
      <c r="K779" s="125"/>
    </row>
    <row r="780" spans="1:11" x14ac:dyDescent="0.2">
      <c r="A780" s="125"/>
      <c r="H780" s="125"/>
      <c r="I780" s="125"/>
      <c r="J780" s="125"/>
      <c r="K780" s="125"/>
    </row>
    <row r="781" spans="1:11" x14ac:dyDescent="0.2">
      <c r="A781" s="125"/>
      <c r="H781" s="125"/>
      <c r="I781" s="125"/>
      <c r="J781" s="125"/>
      <c r="K781" s="125"/>
    </row>
    <row r="782" spans="1:11" x14ac:dyDescent="0.2">
      <c r="A782" s="125"/>
      <c r="H782" s="125"/>
      <c r="I782" s="125"/>
      <c r="J782" s="125"/>
      <c r="K782" s="125"/>
    </row>
    <row r="783" spans="1:11" x14ac:dyDescent="0.2">
      <c r="A783" s="125"/>
      <c r="H783" s="125"/>
      <c r="I783" s="125"/>
      <c r="J783" s="125"/>
      <c r="K783" s="125"/>
    </row>
    <row r="784" spans="1:11" x14ac:dyDescent="0.2">
      <c r="A784" s="125"/>
      <c r="H784" s="125"/>
      <c r="I784" s="125"/>
      <c r="J784" s="125"/>
      <c r="K784" s="125"/>
    </row>
    <row r="785" spans="1:11" x14ac:dyDescent="0.2">
      <c r="A785" s="125"/>
      <c r="H785" s="125"/>
      <c r="I785" s="125"/>
      <c r="J785" s="125"/>
      <c r="K785" s="125"/>
    </row>
    <row r="786" spans="1:11" x14ac:dyDescent="0.2">
      <c r="A786" s="125"/>
      <c r="H786" s="125"/>
      <c r="I786" s="125"/>
      <c r="J786" s="125"/>
      <c r="K786" s="125"/>
    </row>
    <row r="787" spans="1:11" x14ac:dyDescent="0.2">
      <c r="A787" s="125"/>
      <c r="H787" s="125"/>
      <c r="I787" s="125"/>
      <c r="J787" s="125"/>
      <c r="K787" s="125"/>
    </row>
    <row r="788" spans="1:11" x14ac:dyDescent="0.2">
      <c r="A788" s="125"/>
      <c r="H788" s="125"/>
      <c r="I788" s="125"/>
      <c r="J788" s="125"/>
      <c r="K788" s="125"/>
    </row>
    <row r="789" spans="1:11" x14ac:dyDescent="0.2">
      <c r="A789" s="125"/>
      <c r="H789" s="125"/>
      <c r="I789" s="125"/>
      <c r="J789" s="125"/>
      <c r="K789" s="125"/>
    </row>
    <row r="790" spans="1:11" x14ac:dyDescent="0.2">
      <c r="A790" s="125"/>
      <c r="H790" s="125"/>
      <c r="I790" s="125"/>
      <c r="J790" s="125"/>
      <c r="K790" s="125"/>
    </row>
    <row r="791" spans="1:11" x14ac:dyDescent="0.2">
      <c r="A791" s="125"/>
      <c r="H791" s="125"/>
      <c r="I791" s="125"/>
      <c r="J791" s="125"/>
      <c r="K791" s="125"/>
    </row>
    <row r="792" spans="1:11" x14ac:dyDescent="0.2">
      <c r="A792" s="125"/>
      <c r="H792" s="125"/>
      <c r="I792" s="125"/>
      <c r="J792" s="125"/>
      <c r="K792" s="125"/>
    </row>
    <row r="793" spans="1:11" x14ac:dyDescent="0.2">
      <c r="A793" s="125"/>
      <c r="H793" s="125"/>
      <c r="I793" s="125"/>
      <c r="J793" s="125"/>
      <c r="K793" s="125"/>
    </row>
    <row r="794" spans="1:11" x14ac:dyDescent="0.2">
      <c r="A794" s="125"/>
      <c r="H794" s="125"/>
      <c r="I794" s="125"/>
      <c r="J794" s="125"/>
      <c r="K794" s="125"/>
    </row>
    <row r="795" spans="1:11" x14ac:dyDescent="0.2">
      <c r="A795" s="125"/>
      <c r="H795" s="125"/>
      <c r="I795" s="125"/>
      <c r="J795" s="125"/>
      <c r="K795" s="125"/>
    </row>
    <row r="796" spans="1:11" x14ac:dyDescent="0.2">
      <c r="A796" s="125"/>
      <c r="H796" s="125"/>
      <c r="I796" s="125"/>
      <c r="J796" s="125"/>
      <c r="K796" s="125"/>
    </row>
    <row r="797" spans="1:11" x14ac:dyDescent="0.2">
      <c r="A797" s="125"/>
      <c r="H797" s="125"/>
      <c r="I797" s="125"/>
      <c r="J797" s="125"/>
      <c r="K797" s="125"/>
    </row>
    <row r="798" spans="1:11" x14ac:dyDescent="0.2">
      <c r="A798" s="125"/>
      <c r="H798" s="125"/>
      <c r="I798" s="125"/>
      <c r="J798" s="125"/>
      <c r="K798" s="125"/>
    </row>
    <row r="799" spans="1:11" x14ac:dyDescent="0.2">
      <c r="A799" s="125"/>
      <c r="H799" s="125"/>
      <c r="I799" s="125"/>
      <c r="J799" s="125"/>
      <c r="K799" s="125"/>
    </row>
    <row r="800" spans="1:11" x14ac:dyDescent="0.2">
      <c r="A800" s="125"/>
      <c r="H800" s="125"/>
      <c r="I800" s="125"/>
      <c r="J800" s="125"/>
      <c r="K800" s="125"/>
    </row>
    <row r="801" spans="1:11" x14ac:dyDescent="0.2">
      <c r="A801" s="125"/>
      <c r="H801" s="125"/>
      <c r="I801" s="125"/>
      <c r="J801" s="125"/>
      <c r="K801" s="125"/>
    </row>
    <row r="802" spans="1:11" x14ac:dyDescent="0.2">
      <c r="A802" s="125"/>
      <c r="H802" s="125"/>
      <c r="I802" s="125"/>
      <c r="J802" s="125"/>
      <c r="K802" s="125"/>
    </row>
    <row r="803" spans="1:11" x14ac:dyDescent="0.2">
      <c r="A803" s="125"/>
      <c r="H803" s="125"/>
      <c r="I803" s="125"/>
      <c r="J803" s="125"/>
      <c r="K803" s="125"/>
    </row>
    <row r="804" spans="1:11" x14ac:dyDescent="0.2">
      <c r="A804" s="125"/>
      <c r="H804" s="125"/>
      <c r="I804" s="125"/>
      <c r="J804" s="125"/>
      <c r="K804" s="125"/>
    </row>
    <row r="805" spans="1:11" x14ac:dyDescent="0.2">
      <c r="A805" s="125"/>
      <c r="H805" s="125"/>
      <c r="I805" s="125"/>
      <c r="J805" s="125"/>
      <c r="K805" s="125"/>
    </row>
    <row r="806" spans="1:11" x14ac:dyDescent="0.2">
      <c r="A806" s="125"/>
      <c r="H806" s="125"/>
      <c r="I806" s="125"/>
      <c r="J806" s="125"/>
      <c r="K806" s="125"/>
    </row>
    <row r="807" spans="1:11" x14ac:dyDescent="0.2">
      <c r="A807" s="125"/>
      <c r="H807" s="125"/>
      <c r="I807" s="125"/>
      <c r="J807" s="125"/>
      <c r="K807" s="125"/>
    </row>
    <row r="808" spans="1:11" x14ac:dyDescent="0.2">
      <c r="A808" s="125"/>
      <c r="H808" s="125"/>
      <c r="I808" s="125"/>
      <c r="J808" s="125"/>
      <c r="K808" s="125"/>
    </row>
    <row r="809" spans="1:11" x14ac:dyDescent="0.2">
      <c r="A809" s="125"/>
      <c r="H809" s="125"/>
      <c r="I809" s="125"/>
      <c r="J809" s="125"/>
      <c r="K809" s="125"/>
    </row>
    <row r="810" spans="1:11" x14ac:dyDescent="0.2">
      <c r="A810" s="125"/>
      <c r="H810" s="125"/>
      <c r="I810" s="125"/>
      <c r="J810" s="125"/>
      <c r="K810" s="125"/>
    </row>
    <row r="811" spans="1:11" x14ac:dyDescent="0.2">
      <c r="A811" s="125"/>
      <c r="H811" s="125"/>
      <c r="I811" s="125"/>
      <c r="J811" s="125"/>
      <c r="K811" s="125"/>
    </row>
    <row r="812" spans="1:11" x14ac:dyDescent="0.2">
      <c r="A812" s="125"/>
      <c r="H812" s="125"/>
      <c r="I812" s="125"/>
      <c r="J812" s="125"/>
      <c r="K812" s="125"/>
    </row>
    <row r="813" spans="1:11" x14ac:dyDescent="0.2">
      <c r="A813" s="125"/>
      <c r="H813" s="125"/>
      <c r="I813" s="125"/>
      <c r="J813" s="125"/>
      <c r="K813" s="125"/>
    </row>
    <row r="814" spans="1:11" x14ac:dyDescent="0.2">
      <c r="A814" s="125"/>
      <c r="H814" s="125"/>
      <c r="I814" s="125"/>
      <c r="J814" s="125"/>
      <c r="K814" s="125"/>
    </row>
    <row r="815" spans="1:11" x14ac:dyDescent="0.2">
      <c r="A815" s="125"/>
      <c r="H815" s="125"/>
      <c r="I815" s="125"/>
      <c r="J815" s="125"/>
      <c r="K815" s="125"/>
    </row>
    <row r="816" spans="1:11" x14ac:dyDescent="0.2">
      <c r="A816" s="125"/>
      <c r="H816" s="125"/>
      <c r="I816" s="125"/>
      <c r="J816" s="125"/>
      <c r="K816" s="125"/>
    </row>
    <row r="817" spans="1:11" x14ac:dyDescent="0.2">
      <c r="A817" s="125"/>
      <c r="H817" s="125"/>
      <c r="I817" s="125"/>
      <c r="J817" s="125"/>
      <c r="K817" s="125"/>
    </row>
    <row r="818" spans="1:11" x14ac:dyDescent="0.2">
      <c r="A818" s="125"/>
      <c r="H818" s="125"/>
      <c r="I818" s="125"/>
      <c r="J818" s="125"/>
      <c r="K818" s="125"/>
    </row>
    <row r="819" spans="1:11" x14ac:dyDescent="0.2">
      <c r="A819" s="125"/>
      <c r="H819" s="125"/>
      <c r="I819" s="125"/>
      <c r="J819" s="125"/>
      <c r="K819" s="125"/>
    </row>
    <row r="820" spans="1:11" x14ac:dyDescent="0.2">
      <c r="A820" s="125"/>
      <c r="H820" s="125"/>
      <c r="I820" s="125"/>
      <c r="J820" s="125"/>
      <c r="K820" s="125"/>
    </row>
    <row r="821" spans="1:11" x14ac:dyDescent="0.2">
      <c r="A821" s="125"/>
      <c r="H821" s="125"/>
      <c r="I821" s="125"/>
      <c r="J821" s="125"/>
      <c r="K821" s="125"/>
    </row>
    <row r="822" spans="1:11" x14ac:dyDescent="0.2">
      <c r="A822" s="125"/>
      <c r="H822" s="125"/>
      <c r="I822" s="125"/>
      <c r="J822" s="125"/>
      <c r="K822" s="125"/>
    </row>
    <row r="823" spans="1:11" x14ac:dyDescent="0.2">
      <c r="A823" s="125"/>
      <c r="H823" s="125"/>
      <c r="I823" s="125"/>
      <c r="J823" s="125"/>
      <c r="K823" s="125"/>
    </row>
    <row r="824" spans="1:11" x14ac:dyDescent="0.2">
      <c r="A824" s="125"/>
      <c r="H824" s="125"/>
      <c r="I824" s="125"/>
      <c r="J824" s="125"/>
      <c r="K824" s="125"/>
    </row>
    <row r="825" spans="1:11" x14ac:dyDescent="0.2">
      <c r="A825" s="125"/>
      <c r="H825" s="125"/>
      <c r="I825" s="125"/>
      <c r="J825" s="125"/>
      <c r="K825" s="125"/>
    </row>
    <row r="826" spans="1:11" x14ac:dyDescent="0.2">
      <c r="A826" s="125"/>
      <c r="H826" s="125"/>
      <c r="I826" s="125"/>
      <c r="J826" s="125"/>
      <c r="K826" s="125"/>
    </row>
    <row r="827" spans="1:11" x14ac:dyDescent="0.2">
      <c r="A827" s="125"/>
      <c r="H827" s="125"/>
      <c r="I827" s="125"/>
      <c r="J827" s="125"/>
      <c r="K827" s="125"/>
    </row>
    <row r="828" spans="1:11" x14ac:dyDescent="0.2">
      <c r="A828" s="125"/>
      <c r="H828" s="125"/>
      <c r="I828" s="125"/>
      <c r="J828" s="125"/>
      <c r="K828" s="125"/>
    </row>
    <row r="829" spans="1:11" x14ac:dyDescent="0.2">
      <c r="A829" s="125"/>
      <c r="H829" s="125"/>
      <c r="I829" s="125"/>
      <c r="J829" s="125"/>
      <c r="K829" s="125"/>
    </row>
    <row r="830" spans="1:11" x14ac:dyDescent="0.2">
      <c r="A830" s="125"/>
      <c r="H830" s="125"/>
      <c r="I830" s="125"/>
      <c r="J830" s="125"/>
      <c r="K830" s="125"/>
    </row>
    <row r="831" spans="1:11" x14ac:dyDescent="0.2">
      <c r="A831" s="125"/>
      <c r="H831" s="125"/>
      <c r="I831" s="125"/>
      <c r="J831" s="125"/>
      <c r="K831" s="125"/>
    </row>
    <row r="832" spans="1:11" x14ac:dyDescent="0.2">
      <c r="A832" s="125"/>
      <c r="H832" s="125"/>
      <c r="I832" s="125"/>
      <c r="J832" s="125"/>
      <c r="K832" s="125"/>
    </row>
    <row r="833" spans="1:11" x14ac:dyDescent="0.2">
      <c r="A833" s="125"/>
      <c r="H833" s="125"/>
      <c r="I833" s="125"/>
      <c r="J833" s="125"/>
      <c r="K833" s="125"/>
    </row>
    <row r="834" spans="1:11" x14ac:dyDescent="0.2">
      <c r="A834" s="125"/>
      <c r="H834" s="125"/>
      <c r="I834" s="125"/>
      <c r="J834" s="125"/>
      <c r="K834" s="125"/>
    </row>
    <row r="835" spans="1:11" x14ac:dyDescent="0.2">
      <c r="A835" s="125"/>
      <c r="H835" s="125"/>
      <c r="I835" s="125"/>
      <c r="J835" s="125"/>
      <c r="K835" s="125"/>
    </row>
    <row r="836" spans="1:11" x14ac:dyDescent="0.2">
      <c r="A836" s="125"/>
      <c r="H836" s="125"/>
      <c r="I836" s="125"/>
      <c r="J836" s="125"/>
      <c r="K836" s="125"/>
    </row>
    <row r="837" spans="1:11" x14ac:dyDescent="0.2">
      <c r="A837" s="125"/>
      <c r="H837" s="125"/>
      <c r="I837" s="125"/>
      <c r="J837" s="125"/>
      <c r="K837" s="125"/>
    </row>
    <row r="838" spans="1:11" x14ac:dyDescent="0.2">
      <c r="A838" s="125"/>
      <c r="H838" s="125"/>
      <c r="I838" s="125"/>
      <c r="J838" s="125"/>
      <c r="K838" s="125"/>
    </row>
    <row r="839" spans="1:11" x14ac:dyDescent="0.2">
      <c r="A839" s="125"/>
      <c r="H839" s="125"/>
      <c r="I839" s="125"/>
      <c r="J839" s="125"/>
      <c r="K839" s="125"/>
    </row>
    <row r="840" spans="1:11" x14ac:dyDescent="0.2">
      <c r="A840" s="125"/>
      <c r="H840" s="125"/>
      <c r="I840" s="125"/>
      <c r="J840" s="125"/>
      <c r="K840" s="125"/>
    </row>
    <row r="841" spans="1:11" x14ac:dyDescent="0.2">
      <c r="A841" s="125"/>
      <c r="H841" s="125"/>
      <c r="I841" s="125"/>
      <c r="J841" s="125"/>
      <c r="K841" s="125"/>
    </row>
    <row r="842" spans="1:11" x14ac:dyDescent="0.2">
      <c r="A842" s="125"/>
      <c r="H842" s="125"/>
      <c r="I842" s="125"/>
      <c r="J842" s="125"/>
      <c r="K842" s="125"/>
    </row>
    <row r="843" spans="1:11" x14ac:dyDescent="0.2">
      <c r="A843" s="125"/>
      <c r="H843" s="125"/>
      <c r="I843" s="125"/>
      <c r="J843" s="125"/>
      <c r="K843" s="125"/>
    </row>
    <row r="844" spans="1:11" x14ac:dyDescent="0.2">
      <c r="A844" s="125"/>
      <c r="H844" s="125"/>
      <c r="I844" s="125"/>
      <c r="J844" s="125"/>
      <c r="K844" s="125"/>
    </row>
    <row r="845" spans="1:11" x14ac:dyDescent="0.2">
      <c r="A845" s="125"/>
      <c r="H845" s="125"/>
      <c r="I845" s="125"/>
      <c r="J845" s="125"/>
      <c r="K845" s="125"/>
    </row>
    <row r="846" spans="1:11" x14ac:dyDescent="0.2">
      <c r="A846" s="125"/>
      <c r="H846" s="125"/>
      <c r="I846" s="125"/>
      <c r="J846" s="125"/>
      <c r="K846" s="125"/>
    </row>
    <row r="847" spans="1:11" x14ac:dyDescent="0.2">
      <c r="A847" s="125"/>
      <c r="H847" s="125"/>
      <c r="I847" s="125"/>
      <c r="J847" s="125"/>
      <c r="K847" s="125"/>
    </row>
    <row r="848" spans="1:11" x14ac:dyDescent="0.2">
      <c r="A848" s="125"/>
      <c r="H848" s="125"/>
      <c r="I848" s="125"/>
      <c r="J848" s="125"/>
      <c r="K848" s="125"/>
    </row>
    <row r="849" spans="1:11" x14ac:dyDescent="0.2">
      <c r="A849" s="125"/>
      <c r="H849" s="125"/>
      <c r="I849" s="125"/>
      <c r="J849" s="125"/>
      <c r="K849" s="125"/>
    </row>
    <row r="850" spans="1:11" x14ac:dyDescent="0.2">
      <c r="A850" s="125"/>
      <c r="H850" s="125"/>
      <c r="I850" s="125"/>
      <c r="J850" s="125"/>
      <c r="K850" s="125"/>
    </row>
    <row r="851" spans="1:11" x14ac:dyDescent="0.2">
      <c r="A851" s="125"/>
      <c r="H851" s="125"/>
      <c r="I851" s="125"/>
      <c r="J851" s="125"/>
      <c r="K851" s="125"/>
    </row>
    <row r="852" spans="1:11" x14ac:dyDescent="0.2">
      <c r="A852" s="125"/>
      <c r="H852" s="125"/>
      <c r="I852" s="125"/>
      <c r="J852" s="125"/>
      <c r="K852" s="125"/>
    </row>
    <row r="853" spans="1:11" x14ac:dyDescent="0.2">
      <c r="A853" s="125"/>
      <c r="H853" s="125"/>
      <c r="I853" s="125"/>
      <c r="J853" s="125"/>
      <c r="K853" s="125"/>
    </row>
    <row r="854" spans="1:11" x14ac:dyDescent="0.2">
      <c r="A854" s="125"/>
      <c r="H854" s="125"/>
      <c r="I854" s="125"/>
      <c r="J854" s="125"/>
      <c r="K854" s="125"/>
    </row>
    <row r="855" spans="1:11" x14ac:dyDescent="0.2">
      <c r="A855" s="125"/>
      <c r="H855" s="125"/>
      <c r="I855" s="125"/>
      <c r="J855" s="125"/>
      <c r="K855" s="125"/>
    </row>
    <row r="856" spans="1:11" x14ac:dyDescent="0.2">
      <c r="A856" s="125"/>
      <c r="H856" s="125"/>
      <c r="I856" s="125"/>
      <c r="J856" s="125"/>
      <c r="K856" s="125"/>
    </row>
    <row r="857" spans="1:11" x14ac:dyDescent="0.2">
      <c r="A857" s="125"/>
      <c r="H857" s="125"/>
      <c r="I857" s="125"/>
      <c r="J857" s="125"/>
      <c r="K857" s="125"/>
    </row>
    <row r="858" spans="1:11" x14ac:dyDescent="0.2">
      <c r="A858" s="125"/>
      <c r="H858" s="125"/>
      <c r="I858" s="125"/>
      <c r="J858" s="125"/>
      <c r="K858" s="125"/>
    </row>
    <row r="859" spans="1:11" x14ac:dyDescent="0.2">
      <c r="A859" s="125"/>
      <c r="H859" s="125"/>
      <c r="I859" s="125"/>
      <c r="J859" s="125"/>
      <c r="K859" s="125"/>
    </row>
    <row r="860" spans="1:11" x14ac:dyDescent="0.2">
      <c r="A860" s="125"/>
      <c r="H860" s="125"/>
      <c r="I860" s="125"/>
      <c r="J860" s="125"/>
      <c r="K860" s="125"/>
    </row>
    <row r="861" spans="1:11" x14ac:dyDescent="0.2">
      <c r="A861" s="125"/>
      <c r="H861" s="125"/>
      <c r="I861" s="125"/>
      <c r="J861" s="125"/>
      <c r="K861" s="125"/>
    </row>
    <row r="862" spans="1:11" x14ac:dyDescent="0.2">
      <c r="A862" s="125"/>
      <c r="H862" s="125"/>
      <c r="I862" s="125"/>
      <c r="J862" s="125"/>
      <c r="K862" s="125"/>
    </row>
    <row r="863" spans="1:11" x14ac:dyDescent="0.2">
      <c r="A863" s="125"/>
      <c r="H863" s="125"/>
      <c r="I863" s="125"/>
      <c r="J863" s="125"/>
      <c r="K863" s="125"/>
    </row>
    <row r="864" spans="1:11" x14ac:dyDescent="0.2">
      <c r="A864" s="125"/>
      <c r="H864" s="125"/>
      <c r="I864" s="125"/>
      <c r="J864" s="125"/>
      <c r="K864" s="125"/>
    </row>
    <row r="865" spans="1:11" x14ac:dyDescent="0.2">
      <c r="A865" s="125"/>
      <c r="H865" s="125"/>
      <c r="I865" s="125"/>
      <c r="J865" s="125"/>
      <c r="K865" s="125"/>
    </row>
    <row r="866" spans="1:11" x14ac:dyDescent="0.2">
      <c r="A866" s="125"/>
      <c r="H866" s="125"/>
      <c r="I866" s="125"/>
      <c r="J866" s="125"/>
      <c r="K866" s="125"/>
    </row>
    <row r="867" spans="1:11" x14ac:dyDescent="0.2">
      <c r="A867" s="125"/>
      <c r="H867" s="125"/>
      <c r="I867" s="125"/>
      <c r="J867" s="125"/>
      <c r="K867" s="125"/>
    </row>
    <row r="868" spans="1:11" x14ac:dyDescent="0.2">
      <c r="A868" s="125"/>
      <c r="H868" s="125"/>
      <c r="I868" s="125"/>
      <c r="J868" s="125"/>
      <c r="K868" s="125"/>
    </row>
    <row r="869" spans="1:11" x14ac:dyDescent="0.2">
      <c r="A869" s="125"/>
      <c r="H869" s="125"/>
      <c r="I869" s="125"/>
      <c r="J869" s="125"/>
      <c r="K869" s="125"/>
    </row>
    <row r="870" spans="1:11" x14ac:dyDescent="0.2">
      <c r="A870" s="125"/>
      <c r="H870" s="125"/>
      <c r="I870" s="125"/>
      <c r="J870" s="125"/>
      <c r="K870" s="125"/>
    </row>
    <row r="871" spans="1:11" x14ac:dyDescent="0.2">
      <c r="A871" s="125"/>
      <c r="H871" s="125"/>
      <c r="I871" s="125"/>
      <c r="J871" s="125"/>
      <c r="K871" s="125"/>
    </row>
    <row r="872" spans="1:11" x14ac:dyDescent="0.2">
      <c r="A872" s="125"/>
      <c r="H872" s="125"/>
      <c r="I872" s="125"/>
      <c r="J872" s="125"/>
      <c r="K872" s="125"/>
    </row>
    <row r="873" spans="1:11" x14ac:dyDescent="0.2">
      <c r="A873" s="125"/>
      <c r="H873" s="125"/>
      <c r="I873" s="125"/>
      <c r="J873" s="125"/>
      <c r="K873" s="125"/>
    </row>
    <row r="874" spans="1:11" x14ac:dyDescent="0.2">
      <c r="A874" s="125"/>
      <c r="H874" s="125"/>
      <c r="I874" s="125"/>
      <c r="J874" s="125"/>
      <c r="K874" s="125"/>
    </row>
    <row r="875" spans="1:11" x14ac:dyDescent="0.2">
      <c r="A875" s="125"/>
      <c r="H875" s="125"/>
      <c r="I875" s="125"/>
      <c r="J875" s="125"/>
      <c r="K875" s="125"/>
    </row>
    <row r="876" spans="1:11" x14ac:dyDescent="0.2">
      <c r="A876" s="125"/>
      <c r="H876" s="125"/>
      <c r="I876" s="125"/>
      <c r="J876" s="125"/>
      <c r="K876" s="125"/>
    </row>
    <row r="877" spans="1:11" x14ac:dyDescent="0.2">
      <c r="A877" s="125"/>
      <c r="H877" s="125"/>
      <c r="I877" s="125"/>
      <c r="J877" s="125"/>
      <c r="K877" s="125"/>
    </row>
    <row r="878" spans="1:11" x14ac:dyDescent="0.2">
      <c r="A878" s="125"/>
      <c r="H878" s="125"/>
      <c r="I878" s="125"/>
      <c r="J878" s="125"/>
      <c r="K878" s="125"/>
    </row>
    <row r="879" spans="1:11" x14ac:dyDescent="0.2">
      <c r="A879" s="125"/>
      <c r="H879" s="125"/>
      <c r="I879" s="125"/>
      <c r="J879" s="125"/>
      <c r="K879" s="125"/>
    </row>
    <row r="880" spans="1:11" x14ac:dyDescent="0.2">
      <c r="A880" s="125"/>
      <c r="H880" s="125"/>
      <c r="I880" s="125"/>
      <c r="J880" s="125"/>
      <c r="K880" s="125"/>
    </row>
    <row r="881" spans="1:11" x14ac:dyDescent="0.2">
      <c r="A881" s="125"/>
      <c r="H881" s="125"/>
      <c r="I881" s="125"/>
      <c r="J881" s="125"/>
      <c r="K881" s="125"/>
    </row>
    <row r="882" spans="1:11" x14ac:dyDescent="0.2">
      <c r="A882" s="125"/>
      <c r="H882" s="125"/>
      <c r="I882" s="125"/>
      <c r="J882" s="125"/>
      <c r="K882" s="125"/>
    </row>
    <row r="883" spans="1:11" x14ac:dyDescent="0.2">
      <c r="A883" s="125"/>
      <c r="H883" s="125"/>
      <c r="I883" s="125"/>
      <c r="J883" s="125"/>
      <c r="K883" s="125"/>
    </row>
    <row r="884" spans="1:11" x14ac:dyDescent="0.2">
      <c r="A884" s="125"/>
      <c r="H884" s="125"/>
      <c r="I884" s="125"/>
      <c r="J884" s="125"/>
      <c r="K884" s="125"/>
    </row>
    <row r="885" spans="1:11" x14ac:dyDescent="0.2">
      <c r="A885" s="125"/>
      <c r="H885" s="125"/>
      <c r="I885" s="125"/>
      <c r="J885" s="125"/>
      <c r="K885" s="125"/>
    </row>
    <row r="886" spans="1:11" x14ac:dyDescent="0.2">
      <c r="A886" s="125"/>
      <c r="H886" s="125"/>
      <c r="I886" s="125"/>
      <c r="J886" s="125"/>
      <c r="K886" s="125"/>
    </row>
    <row r="887" spans="1:11" x14ac:dyDescent="0.2">
      <c r="A887" s="125"/>
      <c r="H887" s="125"/>
      <c r="I887" s="125"/>
      <c r="J887" s="125"/>
      <c r="K887" s="125"/>
    </row>
    <row r="888" spans="1:11" x14ac:dyDescent="0.2">
      <c r="A888" s="125"/>
      <c r="H888" s="125"/>
      <c r="I888" s="125"/>
      <c r="J888" s="125"/>
      <c r="K888" s="125"/>
    </row>
    <row r="889" spans="1:11" x14ac:dyDescent="0.2">
      <c r="A889" s="125"/>
      <c r="H889" s="125"/>
      <c r="I889" s="125"/>
      <c r="J889" s="125"/>
      <c r="K889" s="125"/>
    </row>
    <row r="890" spans="1:11" x14ac:dyDescent="0.2">
      <c r="A890" s="125"/>
      <c r="H890" s="125"/>
      <c r="I890" s="125"/>
      <c r="J890" s="125"/>
      <c r="K890" s="125"/>
    </row>
    <row r="891" spans="1:11" x14ac:dyDescent="0.2">
      <c r="A891" s="125"/>
      <c r="H891" s="125"/>
      <c r="I891" s="125"/>
      <c r="J891" s="125"/>
      <c r="K891" s="125"/>
    </row>
    <row r="892" spans="1:11" x14ac:dyDescent="0.2">
      <c r="A892" s="125"/>
      <c r="H892" s="125"/>
      <c r="I892" s="125"/>
      <c r="J892" s="125"/>
      <c r="K892" s="125"/>
    </row>
    <row r="893" spans="1:11" x14ac:dyDescent="0.2">
      <c r="A893" s="125"/>
      <c r="H893" s="125"/>
      <c r="I893" s="125"/>
      <c r="J893" s="125"/>
      <c r="K893" s="125"/>
    </row>
    <row r="894" spans="1:11" x14ac:dyDescent="0.2">
      <c r="A894" s="125"/>
      <c r="H894" s="125"/>
      <c r="I894" s="125"/>
      <c r="J894" s="125"/>
      <c r="K894" s="125"/>
    </row>
    <row r="895" spans="1:11" x14ac:dyDescent="0.2">
      <c r="A895" s="125"/>
      <c r="H895" s="125"/>
      <c r="I895" s="125"/>
      <c r="J895" s="125"/>
      <c r="K895" s="125"/>
    </row>
    <row r="896" spans="1:11" x14ac:dyDescent="0.2">
      <c r="A896" s="125"/>
      <c r="H896" s="125"/>
      <c r="I896" s="125"/>
      <c r="J896" s="125"/>
      <c r="K896" s="125"/>
    </row>
    <row r="897" spans="1:11" x14ac:dyDescent="0.2">
      <c r="A897" s="125"/>
      <c r="H897" s="125"/>
      <c r="I897" s="125"/>
      <c r="J897" s="125"/>
      <c r="K897" s="125"/>
    </row>
    <row r="898" spans="1:11" x14ac:dyDescent="0.2">
      <c r="A898" s="125"/>
      <c r="H898" s="125"/>
      <c r="I898" s="125"/>
      <c r="J898" s="125"/>
      <c r="K898" s="125"/>
    </row>
    <row r="899" spans="1:11" x14ac:dyDescent="0.2">
      <c r="A899" s="125"/>
      <c r="H899" s="125"/>
      <c r="I899" s="125"/>
      <c r="J899" s="125"/>
      <c r="K899" s="125"/>
    </row>
    <row r="900" spans="1:11" x14ac:dyDescent="0.2">
      <c r="A900" s="125"/>
      <c r="H900" s="125"/>
      <c r="I900" s="125"/>
      <c r="J900" s="125"/>
      <c r="K900" s="125"/>
    </row>
    <row r="901" spans="1:11" x14ac:dyDescent="0.2">
      <c r="A901" s="125"/>
      <c r="H901" s="125"/>
      <c r="I901" s="125"/>
      <c r="J901" s="125"/>
      <c r="K901" s="125"/>
    </row>
    <row r="902" spans="1:11" x14ac:dyDescent="0.2">
      <c r="A902" s="125"/>
      <c r="H902" s="125"/>
      <c r="I902" s="125"/>
      <c r="J902" s="125"/>
      <c r="K902" s="125"/>
    </row>
    <row r="903" spans="1:11" x14ac:dyDescent="0.2">
      <c r="A903" s="125"/>
      <c r="H903" s="125"/>
      <c r="I903" s="125"/>
      <c r="J903" s="125"/>
      <c r="K903" s="125"/>
    </row>
    <row r="904" spans="1:11" x14ac:dyDescent="0.2">
      <c r="A904" s="125"/>
      <c r="H904" s="125"/>
      <c r="I904" s="125"/>
      <c r="J904" s="125"/>
      <c r="K904" s="125"/>
    </row>
    <row r="905" spans="1:11" x14ac:dyDescent="0.2">
      <c r="A905" s="125"/>
      <c r="H905" s="125"/>
      <c r="I905" s="125"/>
      <c r="J905" s="125"/>
      <c r="K905" s="125"/>
    </row>
    <row r="906" spans="1:11" x14ac:dyDescent="0.2">
      <c r="A906" s="125"/>
      <c r="H906" s="125"/>
      <c r="I906" s="125"/>
      <c r="J906" s="125"/>
      <c r="K906" s="125"/>
    </row>
    <row r="907" spans="1:11" x14ac:dyDescent="0.2">
      <c r="A907" s="125"/>
      <c r="H907" s="125"/>
      <c r="I907" s="125"/>
      <c r="J907" s="125"/>
      <c r="K907" s="125"/>
    </row>
    <row r="908" spans="1:11" x14ac:dyDescent="0.2">
      <c r="A908" s="125"/>
      <c r="H908" s="125"/>
      <c r="I908" s="125"/>
      <c r="J908" s="125"/>
      <c r="K908" s="125"/>
    </row>
    <row r="909" spans="1:11" x14ac:dyDescent="0.2">
      <c r="A909" s="125"/>
      <c r="H909" s="125"/>
      <c r="I909" s="125"/>
      <c r="J909" s="125"/>
      <c r="K909" s="125"/>
    </row>
    <row r="910" spans="1:11" x14ac:dyDescent="0.2">
      <c r="A910" s="125"/>
      <c r="H910" s="125"/>
      <c r="I910" s="125"/>
      <c r="J910" s="125"/>
      <c r="K910" s="125"/>
    </row>
    <row r="911" spans="1:11" x14ac:dyDescent="0.2">
      <c r="A911" s="125"/>
      <c r="H911" s="125"/>
      <c r="I911" s="125"/>
      <c r="J911" s="125"/>
      <c r="K911" s="125"/>
    </row>
    <row r="912" spans="1:11" x14ac:dyDescent="0.2">
      <c r="A912" s="125"/>
      <c r="H912" s="125"/>
      <c r="I912" s="125"/>
      <c r="J912" s="125"/>
      <c r="K912" s="125"/>
    </row>
    <row r="913" spans="1:11" x14ac:dyDescent="0.2">
      <c r="A913" s="125"/>
      <c r="H913" s="125"/>
      <c r="I913" s="125"/>
      <c r="J913" s="125"/>
      <c r="K913" s="125"/>
    </row>
    <row r="914" spans="1:11" x14ac:dyDescent="0.2">
      <c r="A914" s="125"/>
      <c r="H914" s="125"/>
      <c r="I914" s="125"/>
      <c r="J914" s="125"/>
      <c r="K914" s="125"/>
    </row>
    <row r="915" spans="1:11" x14ac:dyDescent="0.2">
      <c r="A915" s="125"/>
      <c r="H915" s="125"/>
      <c r="I915" s="125"/>
      <c r="J915" s="125"/>
      <c r="K915" s="125"/>
    </row>
    <row r="916" spans="1:11" x14ac:dyDescent="0.2">
      <c r="A916" s="125"/>
      <c r="H916" s="125"/>
      <c r="I916" s="125"/>
      <c r="J916" s="125"/>
      <c r="K916" s="125"/>
    </row>
    <row r="917" spans="1:11" x14ac:dyDescent="0.2">
      <c r="A917" s="125"/>
      <c r="H917" s="125"/>
      <c r="I917" s="125"/>
      <c r="J917" s="125"/>
      <c r="K917" s="125"/>
    </row>
    <row r="918" spans="1:11" x14ac:dyDescent="0.2">
      <c r="A918" s="125"/>
      <c r="H918" s="125"/>
      <c r="I918" s="125"/>
      <c r="J918" s="125"/>
      <c r="K918" s="125"/>
    </row>
    <row r="919" spans="1:11" x14ac:dyDescent="0.2">
      <c r="A919" s="125"/>
      <c r="H919" s="125"/>
      <c r="I919" s="125"/>
      <c r="J919" s="125"/>
      <c r="K919" s="125"/>
    </row>
    <row r="920" spans="1:11" x14ac:dyDescent="0.2">
      <c r="A920" s="125"/>
      <c r="H920" s="125"/>
      <c r="I920" s="125"/>
      <c r="J920" s="125"/>
      <c r="K920" s="125"/>
    </row>
    <row r="921" spans="1:11" x14ac:dyDescent="0.2">
      <c r="A921" s="125"/>
      <c r="H921" s="125"/>
      <c r="I921" s="125"/>
      <c r="J921" s="125"/>
      <c r="K921" s="125"/>
    </row>
    <row r="922" spans="1:11" x14ac:dyDescent="0.2">
      <c r="A922" s="125"/>
      <c r="H922" s="125"/>
      <c r="I922" s="125"/>
      <c r="J922" s="125"/>
      <c r="K922" s="125"/>
    </row>
    <row r="923" spans="1:11" x14ac:dyDescent="0.2">
      <c r="A923" s="125"/>
      <c r="H923" s="125"/>
      <c r="I923" s="125"/>
      <c r="J923" s="125"/>
      <c r="K923" s="125"/>
    </row>
    <row r="924" spans="1:11" x14ac:dyDescent="0.2">
      <c r="A924" s="125"/>
      <c r="H924" s="125"/>
      <c r="I924" s="125"/>
      <c r="J924" s="125"/>
      <c r="K924" s="125"/>
    </row>
    <row r="925" spans="1:11" x14ac:dyDescent="0.2">
      <c r="A925" s="125"/>
      <c r="H925" s="125"/>
      <c r="I925" s="125"/>
      <c r="J925" s="125"/>
      <c r="K925" s="125"/>
    </row>
    <row r="926" spans="1:11" x14ac:dyDescent="0.2">
      <c r="A926" s="125"/>
      <c r="H926" s="125"/>
      <c r="I926" s="125"/>
      <c r="J926" s="125"/>
      <c r="K926" s="125"/>
    </row>
    <row r="927" spans="1:11" x14ac:dyDescent="0.2">
      <c r="A927" s="125"/>
      <c r="H927" s="125"/>
      <c r="I927" s="125"/>
      <c r="J927" s="125"/>
      <c r="K927" s="125"/>
    </row>
    <row r="928" spans="1:11" x14ac:dyDescent="0.2">
      <c r="A928" s="125"/>
      <c r="H928" s="125"/>
      <c r="I928" s="125"/>
      <c r="J928" s="125"/>
      <c r="K928" s="125"/>
    </row>
    <row r="929" spans="1:11" x14ac:dyDescent="0.2">
      <c r="A929" s="125"/>
      <c r="H929" s="125"/>
      <c r="I929" s="125"/>
      <c r="J929" s="125"/>
      <c r="K929" s="125"/>
    </row>
    <row r="930" spans="1:11" x14ac:dyDescent="0.2">
      <c r="A930" s="125"/>
      <c r="H930" s="125"/>
      <c r="I930" s="125"/>
      <c r="J930" s="125"/>
      <c r="K930" s="125"/>
    </row>
    <row r="931" spans="1:11" x14ac:dyDescent="0.2">
      <c r="A931" s="125"/>
      <c r="H931" s="125"/>
      <c r="I931" s="125"/>
      <c r="J931" s="125"/>
      <c r="K931" s="125"/>
    </row>
    <row r="932" spans="1:11" x14ac:dyDescent="0.2">
      <c r="A932" s="125"/>
      <c r="H932" s="125"/>
      <c r="I932" s="125"/>
      <c r="J932" s="125"/>
      <c r="K932" s="125"/>
    </row>
    <row r="933" spans="1:11" x14ac:dyDescent="0.2">
      <c r="A933" s="125"/>
      <c r="H933" s="125"/>
      <c r="I933" s="125"/>
      <c r="J933" s="125"/>
      <c r="K933" s="125"/>
    </row>
    <row r="934" spans="1:11" x14ac:dyDescent="0.2">
      <c r="A934" s="125"/>
      <c r="H934" s="125"/>
      <c r="I934" s="125"/>
      <c r="J934" s="125"/>
      <c r="K934" s="125"/>
    </row>
    <row r="935" spans="1:11" x14ac:dyDescent="0.2">
      <c r="A935" s="125"/>
      <c r="H935" s="125"/>
      <c r="I935" s="125"/>
      <c r="J935" s="125"/>
      <c r="K935" s="125"/>
    </row>
    <row r="936" spans="1:11" x14ac:dyDescent="0.2">
      <c r="A936" s="125"/>
      <c r="H936" s="125"/>
      <c r="I936" s="125"/>
      <c r="J936" s="125"/>
      <c r="K936" s="125"/>
    </row>
    <row r="937" spans="1:11" x14ac:dyDescent="0.2">
      <c r="A937" s="125"/>
      <c r="H937" s="125"/>
      <c r="I937" s="125"/>
      <c r="J937" s="125"/>
      <c r="K937" s="125"/>
    </row>
    <row r="938" spans="1:11" x14ac:dyDescent="0.2">
      <c r="A938" s="125"/>
      <c r="H938" s="125"/>
      <c r="I938" s="125"/>
      <c r="J938" s="125"/>
      <c r="K938" s="125"/>
    </row>
    <row r="939" spans="1:11" x14ac:dyDescent="0.2">
      <c r="A939" s="125"/>
      <c r="H939" s="125"/>
      <c r="I939" s="125"/>
      <c r="J939" s="125"/>
      <c r="K939" s="125"/>
    </row>
    <row r="940" spans="1:11" x14ac:dyDescent="0.2">
      <c r="A940" s="125"/>
      <c r="H940" s="125"/>
      <c r="I940" s="125"/>
      <c r="J940" s="125"/>
      <c r="K940" s="125"/>
    </row>
    <row r="941" spans="1:11" x14ac:dyDescent="0.2">
      <c r="A941" s="125"/>
      <c r="H941" s="125"/>
      <c r="I941" s="125"/>
      <c r="J941" s="125"/>
      <c r="K941" s="125"/>
    </row>
    <row r="942" spans="1:11" x14ac:dyDescent="0.2">
      <c r="A942" s="125"/>
      <c r="H942" s="125"/>
      <c r="I942" s="125"/>
      <c r="J942" s="125"/>
      <c r="K942" s="125"/>
    </row>
    <row r="943" spans="1:11" x14ac:dyDescent="0.2">
      <c r="A943" s="125"/>
      <c r="H943" s="125"/>
      <c r="I943" s="125"/>
      <c r="J943" s="125"/>
      <c r="K943" s="125"/>
    </row>
    <row r="944" spans="1:11" x14ac:dyDescent="0.2">
      <c r="A944" s="125"/>
      <c r="H944" s="125"/>
      <c r="I944" s="125"/>
      <c r="J944" s="125"/>
      <c r="K944" s="125"/>
    </row>
    <row r="945" spans="1:11" x14ac:dyDescent="0.2">
      <c r="A945" s="125"/>
      <c r="H945" s="125"/>
      <c r="I945" s="125"/>
      <c r="J945" s="125"/>
      <c r="K945" s="125"/>
    </row>
    <row r="946" spans="1:11" x14ac:dyDescent="0.2">
      <c r="A946" s="125"/>
      <c r="H946" s="125"/>
      <c r="I946" s="125"/>
      <c r="J946" s="125"/>
      <c r="K946" s="125"/>
    </row>
    <row r="947" spans="1:11" x14ac:dyDescent="0.2">
      <c r="A947" s="125"/>
      <c r="H947" s="125"/>
      <c r="I947" s="125"/>
      <c r="J947" s="125"/>
      <c r="K947" s="125"/>
    </row>
    <row r="948" spans="1:11" x14ac:dyDescent="0.2">
      <c r="A948" s="125"/>
      <c r="H948" s="125"/>
      <c r="I948" s="125"/>
      <c r="J948" s="125"/>
      <c r="K948" s="125"/>
    </row>
    <row r="949" spans="1:11" x14ac:dyDescent="0.2">
      <c r="A949" s="125"/>
      <c r="H949" s="125"/>
      <c r="I949" s="125"/>
      <c r="J949" s="125"/>
      <c r="K949" s="125"/>
    </row>
    <row r="950" spans="1:11" x14ac:dyDescent="0.2">
      <c r="A950" s="125"/>
      <c r="H950" s="125"/>
      <c r="I950" s="125"/>
      <c r="J950" s="125"/>
      <c r="K950" s="125"/>
    </row>
    <row r="951" spans="1:11" x14ac:dyDescent="0.2">
      <c r="A951" s="125"/>
      <c r="H951" s="125"/>
      <c r="I951" s="125"/>
      <c r="J951" s="125"/>
      <c r="K951" s="125"/>
    </row>
    <row r="952" spans="1:11" x14ac:dyDescent="0.2">
      <c r="A952" s="125"/>
      <c r="H952" s="125"/>
      <c r="I952" s="125"/>
      <c r="J952" s="125"/>
      <c r="K952" s="125"/>
    </row>
    <row r="953" spans="1:11" x14ac:dyDescent="0.2">
      <c r="A953" s="125"/>
      <c r="H953" s="125"/>
      <c r="I953" s="125"/>
      <c r="J953" s="125"/>
      <c r="K953" s="125"/>
    </row>
    <row r="954" spans="1:11" x14ac:dyDescent="0.2">
      <c r="A954" s="125"/>
      <c r="H954" s="125"/>
      <c r="I954" s="125"/>
      <c r="J954" s="125"/>
      <c r="K954" s="125"/>
    </row>
    <row r="955" spans="1:11" x14ac:dyDescent="0.2">
      <c r="A955" s="125"/>
      <c r="H955" s="125"/>
      <c r="I955" s="125"/>
      <c r="J955" s="125"/>
      <c r="K955" s="125"/>
    </row>
    <row r="956" spans="1:11" x14ac:dyDescent="0.2">
      <c r="A956" s="125"/>
      <c r="H956" s="125"/>
      <c r="I956" s="125"/>
      <c r="J956" s="125"/>
      <c r="K956" s="125"/>
    </row>
    <row r="957" spans="1:11" x14ac:dyDescent="0.2">
      <c r="A957" s="125"/>
      <c r="H957" s="125"/>
      <c r="I957" s="125"/>
      <c r="J957" s="125"/>
      <c r="K957" s="125"/>
    </row>
    <row r="958" spans="1:11" x14ac:dyDescent="0.2">
      <c r="A958" s="125"/>
      <c r="H958" s="125"/>
      <c r="I958" s="125"/>
      <c r="J958" s="125"/>
      <c r="K958" s="125"/>
    </row>
    <row r="959" spans="1:11" x14ac:dyDescent="0.2">
      <c r="A959" s="125"/>
      <c r="H959" s="125"/>
      <c r="I959" s="125"/>
      <c r="J959" s="125"/>
      <c r="K959" s="125"/>
    </row>
    <row r="960" spans="1:11" x14ac:dyDescent="0.2">
      <c r="A960" s="125"/>
      <c r="H960" s="125"/>
      <c r="I960" s="125"/>
      <c r="J960" s="125"/>
      <c r="K960" s="125"/>
    </row>
    <row r="961" spans="1:11" x14ac:dyDescent="0.2">
      <c r="A961" s="125"/>
      <c r="H961" s="125"/>
      <c r="I961" s="125"/>
      <c r="J961" s="125"/>
      <c r="K961" s="125"/>
    </row>
    <row r="962" spans="1:11" x14ac:dyDescent="0.2">
      <c r="A962" s="125"/>
      <c r="H962" s="125"/>
      <c r="I962" s="125"/>
      <c r="J962" s="125"/>
      <c r="K962" s="125"/>
    </row>
    <row r="963" spans="1:11" x14ac:dyDescent="0.2">
      <c r="A963" s="125"/>
      <c r="H963" s="125"/>
      <c r="I963" s="125"/>
      <c r="J963" s="125"/>
      <c r="K963" s="125"/>
    </row>
    <row r="964" spans="1:11" x14ac:dyDescent="0.2">
      <c r="A964" s="125"/>
      <c r="H964" s="125"/>
      <c r="I964" s="125"/>
      <c r="J964" s="125"/>
      <c r="K964" s="125"/>
    </row>
    <row r="965" spans="1:11" x14ac:dyDescent="0.2">
      <c r="A965" s="125"/>
      <c r="H965" s="125"/>
      <c r="I965" s="125"/>
      <c r="J965" s="125"/>
      <c r="K965" s="125"/>
    </row>
    <row r="966" spans="1:11" x14ac:dyDescent="0.2">
      <c r="A966" s="125"/>
      <c r="H966" s="125"/>
      <c r="I966" s="125"/>
      <c r="J966" s="125"/>
      <c r="K966" s="125"/>
    </row>
    <row r="967" spans="1:11" x14ac:dyDescent="0.2">
      <c r="A967" s="125"/>
      <c r="H967" s="125"/>
      <c r="I967" s="125"/>
      <c r="J967" s="125"/>
      <c r="K967" s="125"/>
    </row>
    <row r="968" spans="1:11" x14ac:dyDescent="0.2">
      <c r="A968" s="125"/>
      <c r="H968" s="125"/>
      <c r="I968" s="125"/>
      <c r="J968" s="125"/>
      <c r="K968" s="125"/>
    </row>
    <row r="969" spans="1:11" x14ac:dyDescent="0.2">
      <c r="A969" s="125"/>
      <c r="H969" s="125"/>
      <c r="I969" s="125"/>
      <c r="J969" s="125"/>
      <c r="K969" s="125"/>
    </row>
    <row r="970" spans="1:11" x14ac:dyDescent="0.2">
      <c r="A970" s="125"/>
      <c r="H970" s="125"/>
      <c r="I970" s="125"/>
      <c r="J970" s="125"/>
      <c r="K970" s="125"/>
    </row>
    <row r="971" spans="1:11" x14ac:dyDescent="0.2">
      <c r="A971" s="125"/>
      <c r="H971" s="125"/>
      <c r="I971" s="125"/>
      <c r="J971" s="125"/>
      <c r="K971" s="125"/>
    </row>
    <row r="972" spans="1:11" x14ac:dyDescent="0.2">
      <c r="A972" s="125"/>
      <c r="H972" s="125"/>
      <c r="I972" s="125"/>
      <c r="J972" s="125"/>
      <c r="K972" s="125"/>
    </row>
    <row r="973" spans="1:11" x14ac:dyDescent="0.2">
      <c r="A973" s="125"/>
      <c r="H973" s="125"/>
      <c r="I973" s="125"/>
      <c r="J973" s="125"/>
      <c r="K973" s="125"/>
    </row>
    <row r="974" spans="1:11" x14ac:dyDescent="0.2">
      <c r="A974" s="125"/>
      <c r="H974" s="125"/>
      <c r="I974" s="125"/>
      <c r="J974" s="125"/>
      <c r="K974" s="125"/>
    </row>
    <row r="975" spans="1:11" x14ac:dyDescent="0.2">
      <c r="A975" s="125"/>
      <c r="H975" s="125"/>
      <c r="I975" s="125"/>
      <c r="J975" s="125"/>
      <c r="K975" s="125"/>
    </row>
    <row r="976" spans="1:11" x14ac:dyDescent="0.2">
      <c r="A976" s="125"/>
      <c r="H976" s="125"/>
      <c r="I976" s="125"/>
      <c r="J976" s="125"/>
      <c r="K976" s="125"/>
    </row>
    <row r="977" spans="1:11" x14ac:dyDescent="0.2">
      <c r="A977" s="125"/>
      <c r="H977" s="125"/>
      <c r="I977" s="125"/>
      <c r="J977" s="125"/>
      <c r="K977" s="125"/>
    </row>
    <row r="978" spans="1:11" x14ac:dyDescent="0.2">
      <c r="A978" s="125"/>
      <c r="H978" s="125"/>
      <c r="I978" s="125"/>
      <c r="J978" s="125"/>
      <c r="K978" s="125"/>
    </row>
    <row r="979" spans="1:11" x14ac:dyDescent="0.2">
      <c r="A979" s="125"/>
      <c r="H979" s="125"/>
      <c r="I979" s="125"/>
      <c r="J979" s="125"/>
      <c r="K979" s="125"/>
    </row>
    <row r="980" spans="1:11" x14ac:dyDescent="0.2">
      <c r="A980" s="125"/>
      <c r="H980" s="125"/>
      <c r="I980" s="125"/>
      <c r="J980" s="125"/>
      <c r="K980" s="125"/>
    </row>
    <row r="981" spans="1:11" x14ac:dyDescent="0.2">
      <c r="A981" s="125"/>
      <c r="H981" s="125"/>
      <c r="I981" s="125"/>
      <c r="J981" s="125"/>
      <c r="K981" s="125"/>
    </row>
    <row r="982" spans="1:11" x14ac:dyDescent="0.2">
      <c r="A982" s="125"/>
      <c r="H982" s="125"/>
      <c r="I982" s="125"/>
      <c r="J982" s="125"/>
      <c r="K982" s="125"/>
    </row>
    <row r="983" spans="1:11" x14ac:dyDescent="0.2">
      <c r="A983" s="125"/>
      <c r="H983" s="125"/>
      <c r="I983" s="125"/>
      <c r="J983" s="125"/>
      <c r="K983" s="125"/>
    </row>
    <row r="984" spans="1:11" x14ac:dyDescent="0.2">
      <c r="A984" s="125"/>
      <c r="H984" s="125"/>
      <c r="I984" s="125"/>
      <c r="J984" s="125"/>
      <c r="K984" s="125"/>
    </row>
    <row r="985" spans="1:11" x14ac:dyDescent="0.2">
      <c r="A985" s="125"/>
      <c r="H985" s="125"/>
      <c r="I985" s="125"/>
      <c r="J985" s="125"/>
      <c r="K985" s="125"/>
    </row>
    <row r="986" spans="1:11" x14ac:dyDescent="0.2">
      <c r="A986" s="125"/>
      <c r="H986" s="125"/>
      <c r="I986" s="125"/>
      <c r="J986" s="125"/>
      <c r="K986" s="125"/>
    </row>
    <row r="987" spans="1:11" x14ac:dyDescent="0.2">
      <c r="A987" s="125"/>
      <c r="H987" s="125"/>
      <c r="I987" s="125"/>
      <c r="J987" s="125"/>
      <c r="K987" s="125"/>
    </row>
    <row r="988" spans="1:11" x14ac:dyDescent="0.2">
      <c r="A988" s="125"/>
      <c r="H988" s="125"/>
      <c r="I988" s="125"/>
      <c r="J988" s="125"/>
      <c r="K988" s="125"/>
    </row>
    <row r="989" spans="1:11" x14ac:dyDescent="0.2">
      <c r="A989" s="125"/>
      <c r="H989" s="125"/>
      <c r="I989" s="125"/>
      <c r="J989" s="125"/>
      <c r="K989" s="125"/>
    </row>
    <row r="990" spans="1:11" x14ac:dyDescent="0.2">
      <c r="A990" s="125"/>
      <c r="H990" s="125"/>
      <c r="I990" s="125"/>
      <c r="J990" s="125"/>
      <c r="K990" s="125"/>
    </row>
    <row r="991" spans="1:11" x14ac:dyDescent="0.2">
      <c r="A991" s="125"/>
      <c r="H991" s="125"/>
      <c r="I991" s="125"/>
      <c r="J991" s="125"/>
      <c r="K991" s="125"/>
    </row>
    <row r="992" spans="1:11" x14ac:dyDescent="0.2">
      <c r="A992" s="125"/>
      <c r="H992" s="125"/>
      <c r="I992" s="125"/>
      <c r="J992" s="125"/>
      <c r="K992" s="125"/>
    </row>
    <row r="993" spans="1:11" x14ac:dyDescent="0.2">
      <c r="A993" s="125"/>
      <c r="H993" s="125"/>
      <c r="I993" s="125"/>
      <c r="J993" s="125"/>
      <c r="K993" s="125"/>
    </row>
    <row r="994" spans="1:11" x14ac:dyDescent="0.2">
      <c r="A994" s="125"/>
      <c r="H994" s="125"/>
      <c r="I994" s="125"/>
      <c r="J994" s="125"/>
      <c r="K994" s="125"/>
    </row>
    <row r="995" spans="1:11" x14ac:dyDescent="0.2">
      <c r="A995" s="125"/>
      <c r="H995" s="125"/>
      <c r="I995" s="125"/>
      <c r="J995" s="125"/>
      <c r="K995" s="125"/>
    </row>
    <row r="996" spans="1:11" x14ac:dyDescent="0.2">
      <c r="A996" s="125"/>
      <c r="H996" s="125"/>
      <c r="I996" s="125"/>
      <c r="J996" s="125"/>
      <c r="K996" s="125"/>
    </row>
    <row r="997" spans="1:11" x14ac:dyDescent="0.2">
      <c r="A997" s="125"/>
      <c r="H997" s="125"/>
      <c r="I997" s="125"/>
      <c r="J997" s="125"/>
      <c r="K997" s="125"/>
    </row>
    <row r="998" spans="1:11" x14ac:dyDescent="0.2">
      <c r="A998" s="125"/>
      <c r="H998" s="125"/>
      <c r="I998" s="125"/>
      <c r="J998" s="125"/>
      <c r="K998" s="125"/>
    </row>
    <row r="999" spans="1:11" x14ac:dyDescent="0.2">
      <c r="A999" s="125"/>
      <c r="H999" s="125"/>
      <c r="I999" s="125"/>
      <c r="J999" s="125"/>
      <c r="K999" s="125"/>
    </row>
    <row r="1000" spans="1:11" x14ac:dyDescent="0.2">
      <c r="A1000" s="125"/>
      <c r="H1000" s="125"/>
      <c r="I1000" s="125"/>
      <c r="J1000" s="125"/>
      <c r="K1000" s="125"/>
    </row>
    <row r="1001" spans="1:11" x14ac:dyDescent="0.2">
      <c r="A1001" s="125"/>
      <c r="H1001" s="125"/>
      <c r="I1001" s="125"/>
      <c r="J1001" s="125"/>
      <c r="K1001" s="125"/>
    </row>
    <row r="1002" spans="1:11" x14ac:dyDescent="0.2">
      <c r="A1002" s="125"/>
      <c r="H1002" s="125"/>
      <c r="I1002" s="125"/>
      <c r="J1002" s="125"/>
      <c r="K1002" s="125"/>
    </row>
    <row r="1003" spans="1:11" x14ac:dyDescent="0.2">
      <c r="A1003" s="125"/>
      <c r="H1003" s="125"/>
      <c r="I1003" s="125"/>
      <c r="J1003" s="125"/>
      <c r="K1003" s="125"/>
    </row>
    <row r="1004" spans="1:11" x14ac:dyDescent="0.2">
      <c r="A1004" s="125"/>
      <c r="H1004" s="125"/>
      <c r="I1004" s="125"/>
      <c r="J1004" s="125"/>
      <c r="K1004" s="125"/>
    </row>
    <row r="1005" spans="1:11" x14ac:dyDescent="0.2">
      <c r="A1005" s="125"/>
      <c r="H1005" s="125"/>
      <c r="I1005" s="125"/>
      <c r="J1005" s="125"/>
      <c r="K1005" s="125"/>
    </row>
    <row r="1006" spans="1:11" x14ac:dyDescent="0.2">
      <c r="A1006" s="125"/>
      <c r="H1006" s="125"/>
      <c r="I1006" s="125"/>
      <c r="J1006" s="125"/>
      <c r="K1006" s="125"/>
    </row>
    <row r="1007" spans="1:11" x14ac:dyDescent="0.2">
      <c r="A1007" s="125"/>
      <c r="H1007" s="125"/>
      <c r="I1007" s="125"/>
      <c r="J1007" s="125"/>
      <c r="K1007" s="125"/>
    </row>
    <row r="1008" spans="1:11" x14ac:dyDescent="0.2">
      <c r="A1008" s="125"/>
      <c r="H1008" s="125"/>
      <c r="I1008" s="125"/>
      <c r="J1008" s="125"/>
      <c r="K1008" s="125"/>
    </row>
    <row r="1009" spans="1:11" x14ac:dyDescent="0.2">
      <c r="A1009" s="125"/>
      <c r="H1009" s="125"/>
      <c r="I1009" s="125"/>
      <c r="J1009" s="125"/>
      <c r="K1009" s="125"/>
    </row>
    <row r="1010" spans="1:11" x14ac:dyDescent="0.2">
      <c r="A1010" s="125"/>
      <c r="H1010" s="125"/>
      <c r="I1010" s="125"/>
      <c r="J1010" s="125"/>
      <c r="K1010" s="125"/>
    </row>
    <row r="1011" spans="1:11" x14ac:dyDescent="0.2">
      <c r="A1011" s="125"/>
      <c r="H1011" s="125"/>
      <c r="I1011" s="125"/>
      <c r="J1011" s="125"/>
      <c r="K1011" s="125"/>
    </row>
    <row r="1012" spans="1:11" x14ac:dyDescent="0.2">
      <c r="A1012" s="125"/>
      <c r="H1012" s="125"/>
      <c r="I1012" s="125"/>
      <c r="J1012" s="125"/>
      <c r="K1012" s="125"/>
    </row>
    <row r="1013" spans="1:11" x14ac:dyDescent="0.2">
      <c r="A1013" s="125"/>
      <c r="H1013" s="125"/>
      <c r="I1013" s="125"/>
      <c r="J1013" s="125"/>
      <c r="K1013" s="125"/>
    </row>
    <row r="1014" spans="1:11" x14ac:dyDescent="0.2">
      <c r="A1014" s="125"/>
      <c r="H1014" s="125"/>
      <c r="I1014" s="125"/>
      <c r="J1014" s="125"/>
      <c r="K1014" s="125"/>
    </row>
    <row r="1015" spans="1:11" x14ac:dyDescent="0.2">
      <c r="A1015" s="125"/>
      <c r="H1015" s="125"/>
      <c r="I1015" s="125"/>
      <c r="J1015" s="125"/>
      <c r="K1015" s="125"/>
    </row>
    <row r="1016" spans="1:11" x14ac:dyDescent="0.2">
      <c r="A1016" s="125"/>
      <c r="H1016" s="125"/>
      <c r="I1016" s="125"/>
      <c r="J1016" s="125"/>
      <c r="K1016" s="125"/>
    </row>
    <row r="1017" spans="1:11" x14ac:dyDescent="0.2">
      <c r="A1017" s="125"/>
      <c r="H1017" s="125"/>
      <c r="I1017" s="125"/>
      <c r="J1017" s="125"/>
      <c r="K1017" s="125"/>
    </row>
    <row r="1018" spans="1:11" x14ac:dyDescent="0.2">
      <c r="A1018" s="125"/>
      <c r="H1018" s="125"/>
      <c r="I1018" s="125"/>
      <c r="J1018" s="125"/>
      <c r="K1018" s="125"/>
    </row>
    <row r="1019" spans="1:11" x14ac:dyDescent="0.2">
      <c r="A1019" s="125"/>
      <c r="H1019" s="125"/>
      <c r="I1019" s="125"/>
      <c r="J1019" s="125"/>
      <c r="K1019" s="125"/>
    </row>
    <row r="1020" spans="1:11" x14ac:dyDescent="0.2">
      <c r="A1020" s="125"/>
      <c r="H1020" s="125"/>
      <c r="I1020" s="125"/>
      <c r="J1020" s="125"/>
      <c r="K1020" s="125"/>
    </row>
    <row r="1021" spans="1:11" x14ac:dyDescent="0.2">
      <c r="A1021" s="125"/>
      <c r="H1021" s="125"/>
      <c r="I1021" s="125"/>
      <c r="J1021" s="125"/>
      <c r="K1021" s="125"/>
    </row>
    <row r="1022" spans="1:11" x14ac:dyDescent="0.2">
      <c r="A1022" s="125"/>
      <c r="H1022" s="125"/>
      <c r="I1022" s="125"/>
      <c r="J1022" s="125"/>
      <c r="K1022" s="125"/>
    </row>
    <row r="1023" spans="1:11" x14ac:dyDescent="0.2">
      <c r="A1023" s="125"/>
      <c r="H1023" s="125"/>
      <c r="I1023" s="125"/>
      <c r="J1023" s="125"/>
      <c r="K1023" s="125"/>
    </row>
    <row r="1024" spans="1:11" x14ac:dyDescent="0.2">
      <c r="A1024" s="125"/>
      <c r="H1024" s="125"/>
      <c r="I1024" s="125"/>
      <c r="J1024" s="125"/>
      <c r="K1024" s="125"/>
    </row>
    <row r="1025" spans="1:11" x14ac:dyDescent="0.2">
      <c r="A1025" s="125"/>
      <c r="H1025" s="125"/>
      <c r="I1025" s="125"/>
      <c r="J1025" s="125"/>
      <c r="K1025" s="125"/>
    </row>
    <row r="1026" spans="1:11" x14ac:dyDescent="0.2">
      <c r="A1026" s="125"/>
      <c r="H1026" s="125"/>
      <c r="I1026" s="125"/>
      <c r="J1026" s="125"/>
      <c r="K1026" s="125"/>
    </row>
    <row r="1027" spans="1:11" x14ac:dyDescent="0.2">
      <c r="A1027" s="125"/>
      <c r="H1027" s="125"/>
      <c r="I1027" s="125"/>
      <c r="J1027" s="125"/>
      <c r="K1027" s="125"/>
    </row>
    <row r="1028" spans="1:11" x14ac:dyDescent="0.2">
      <c r="A1028" s="125"/>
      <c r="H1028" s="125"/>
      <c r="I1028" s="125"/>
      <c r="J1028" s="125"/>
      <c r="K1028" s="125"/>
    </row>
    <row r="1029" spans="1:11" x14ac:dyDescent="0.2">
      <c r="A1029" s="125"/>
      <c r="H1029" s="125"/>
      <c r="I1029" s="125"/>
      <c r="J1029" s="125"/>
      <c r="K1029" s="125"/>
    </row>
    <row r="1030" spans="1:11" x14ac:dyDescent="0.2">
      <c r="A1030" s="125"/>
      <c r="H1030" s="125"/>
      <c r="I1030" s="125"/>
      <c r="J1030" s="125"/>
      <c r="K1030" s="125"/>
    </row>
    <row r="1031" spans="1:11" x14ac:dyDescent="0.2">
      <c r="A1031" s="125"/>
      <c r="H1031" s="125"/>
      <c r="I1031" s="125"/>
      <c r="J1031" s="125"/>
      <c r="K1031" s="125"/>
    </row>
    <row r="1032" spans="1:11" x14ac:dyDescent="0.2">
      <c r="A1032" s="125"/>
      <c r="H1032" s="125"/>
      <c r="I1032" s="125"/>
      <c r="J1032" s="125"/>
      <c r="K1032" s="125"/>
    </row>
    <row r="1033" spans="1:11" x14ac:dyDescent="0.2">
      <c r="A1033" s="125"/>
      <c r="H1033" s="125"/>
      <c r="I1033" s="125"/>
      <c r="J1033" s="125"/>
      <c r="K1033" s="125"/>
    </row>
    <row r="1034" spans="1:11" x14ac:dyDescent="0.2">
      <c r="A1034" s="125"/>
      <c r="H1034" s="125"/>
      <c r="I1034" s="125"/>
      <c r="J1034" s="125"/>
      <c r="K1034" s="125"/>
    </row>
    <row r="1035" spans="1:11" x14ac:dyDescent="0.2">
      <c r="A1035" s="125"/>
      <c r="H1035" s="125"/>
      <c r="I1035" s="125"/>
      <c r="J1035" s="125"/>
      <c r="K1035" s="125"/>
    </row>
    <row r="1036" spans="1:11" x14ac:dyDescent="0.2">
      <c r="A1036" s="125"/>
      <c r="H1036" s="125"/>
      <c r="I1036" s="125"/>
      <c r="J1036" s="125"/>
      <c r="K1036" s="125"/>
    </row>
    <row r="1037" spans="1:11" x14ac:dyDescent="0.2">
      <c r="A1037" s="125"/>
      <c r="H1037" s="125"/>
      <c r="I1037" s="125"/>
      <c r="J1037" s="125"/>
      <c r="K1037" s="125"/>
    </row>
    <row r="1038" spans="1:11" x14ac:dyDescent="0.2">
      <c r="A1038" s="125"/>
      <c r="H1038" s="125"/>
      <c r="I1038" s="125"/>
      <c r="J1038" s="125"/>
      <c r="K1038" s="125"/>
    </row>
    <row r="1039" spans="1:11" x14ac:dyDescent="0.2">
      <c r="A1039" s="125"/>
      <c r="H1039" s="125"/>
      <c r="I1039" s="125"/>
      <c r="J1039" s="125"/>
      <c r="K1039" s="125"/>
    </row>
    <row r="1040" spans="1:11" x14ac:dyDescent="0.2">
      <c r="A1040" s="125"/>
      <c r="H1040" s="125"/>
      <c r="I1040" s="125"/>
      <c r="J1040" s="125"/>
      <c r="K1040" s="125"/>
    </row>
    <row r="1041" spans="1:11" x14ac:dyDescent="0.2">
      <c r="A1041" s="125"/>
      <c r="H1041" s="125"/>
      <c r="I1041" s="125"/>
      <c r="J1041" s="125"/>
      <c r="K1041" s="125"/>
    </row>
    <row r="1042" spans="1:11" x14ac:dyDescent="0.2">
      <c r="A1042" s="125"/>
      <c r="H1042" s="125"/>
      <c r="I1042" s="125"/>
      <c r="J1042" s="125"/>
      <c r="K1042" s="125"/>
    </row>
    <row r="1043" spans="1:11" x14ac:dyDescent="0.2">
      <c r="A1043" s="125"/>
      <c r="H1043" s="125"/>
      <c r="I1043" s="125"/>
      <c r="J1043" s="125"/>
      <c r="K1043" s="125"/>
    </row>
    <row r="1044" spans="1:11" x14ac:dyDescent="0.2">
      <c r="A1044" s="125"/>
      <c r="H1044" s="125"/>
      <c r="I1044" s="125"/>
      <c r="J1044" s="125"/>
      <c r="K1044" s="125"/>
    </row>
    <row r="1045" spans="1:11" x14ac:dyDescent="0.2">
      <c r="A1045" s="125"/>
      <c r="H1045" s="125"/>
      <c r="I1045" s="125"/>
      <c r="J1045" s="125"/>
      <c r="K1045" s="125"/>
    </row>
    <row r="1046" spans="1:11" x14ac:dyDescent="0.2">
      <c r="A1046" s="125"/>
      <c r="H1046" s="125"/>
      <c r="I1046" s="125"/>
      <c r="J1046" s="125"/>
      <c r="K1046" s="125"/>
    </row>
    <row r="1047" spans="1:11" x14ac:dyDescent="0.2">
      <c r="A1047" s="125"/>
      <c r="H1047" s="125"/>
      <c r="I1047" s="125"/>
      <c r="J1047" s="125"/>
      <c r="K1047" s="125"/>
    </row>
    <row r="1048" spans="1:11" x14ac:dyDescent="0.2">
      <c r="A1048" s="125"/>
      <c r="H1048" s="125"/>
      <c r="I1048" s="125"/>
      <c r="J1048" s="125"/>
      <c r="K1048" s="125"/>
    </row>
    <row r="1049" spans="1:11" x14ac:dyDescent="0.2">
      <c r="A1049" s="125"/>
      <c r="H1049" s="125"/>
      <c r="I1049" s="125"/>
      <c r="J1049" s="125"/>
      <c r="K1049" s="125"/>
    </row>
    <row r="1050" spans="1:11" x14ac:dyDescent="0.2">
      <c r="A1050" s="125"/>
      <c r="H1050" s="125"/>
      <c r="I1050" s="125"/>
      <c r="J1050" s="125"/>
      <c r="K1050" s="125"/>
    </row>
    <row r="1051" spans="1:11" x14ac:dyDescent="0.2">
      <c r="A1051" s="125"/>
      <c r="H1051" s="125"/>
      <c r="I1051" s="125"/>
      <c r="J1051" s="125"/>
      <c r="K1051" s="125"/>
    </row>
    <row r="1052" spans="1:11" x14ac:dyDescent="0.2">
      <c r="A1052" s="125"/>
      <c r="H1052" s="125"/>
      <c r="I1052" s="125"/>
      <c r="J1052" s="125"/>
      <c r="K1052" s="125"/>
    </row>
    <row r="1053" spans="1:11" x14ac:dyDescent="0.2">
      <c r="A1053" s="125"/>
      <c r="H1053" s="125"/>
      <c r="I1053" s="125"/>
      <c r="J1053" s="125"/>
      <c r="K1053" s="125"/>
    </row>
    <row r="1054" spans="1:11" x14ac:dyDescent="0.2">
      <c r="A1054" s="125"/>
      <c r="H1054" s="125"/>
      <c r="I1054" s="125"/>
      <c r="J1054" s="125"/>
      <c r="K1054" s="125"/>
    </row>
    <row r="1055" spans="1:11" x14ac:dyDescent="0.2">
      <c r="A1055" s="125"/>
      <c r="H1055" s="125"/>
      <c r="I1055" s="125"/>
      <c r="J1055" s="125"/>
      <c r="K1055" s="125"/>
    </row>
    <row r="1056" spans="1:11" x14ac:dyDescent="0.2">
      <c r="A1056" s="125"/>
      <c r="H1056" s="125"/>
      <c r="I1056" s="125"/>
      <c r="J1056" s="125"/>
      <c r="K1056" s="125"/>
    </row>
    <row r="1057" spans="1:11" x14ac:dyDescent="0.2">
      <c r="A1057" s="125"/>
      <c r="H1057" s="125"/>
      <c r="I1057" s="125"/>
      <c r="J1057" s="125"/>
      <c r="K1057" s="125"/>
    </row>
    <row r="1058" spans="1:11" x14ac:dyDescent="0.2">
      <c r="A1058" s="125"/>
      <c r="H1058" s="125"/>
      <c r="I1058" s="125"/>
      <c r="J1058" s="125"/>
      <c r="K1058" s="125"/>
    </row>
    <row r="1059" spans="1:11" x14ac:dyDescent="0.2">
      <c r="A1059" s="125"/>
      <c r="H1059" s="125"/>
      <c r="I1059" s="125"/>
      <c r="J1059" s="125"/>
      <c r="K1059" s="125"/>
    </row>
    <row r="1060" spans="1:11" x14ac:dyDescent="0.2">
      <c r="A1060" s="125"/>
      <c r="H1060" s="125"/>
      <c r="I1060" s="125"/>
      <c r="J1060" s="125"/>
      <c r="K1060" s="125"/>
    </row>
    <row r="1061" spans="1:11" x14ac:dyDescent="0.2">
      <c r="A1061" s="125"/>
      <c r="H1061" s="125"/>
      <c r="I1061" s="125"/>
      <c r="J1061" s="125"/>
      <c r="K1061" s="125"/>
    </row>
    <row r="1062" spans="1:11" x14ac:dyDescent="0.2">
      <c r="A1062" s="125"/>
      <c r="H1062" s="125"/>
      <c r="I1062" s="125"/>
      <c r="J1062" s="125"/>
      <c r="K1062" s="125"/>
    </row>
    <row r="1063" spans="1:11" x14ac:dyDescent="0.2">
      <c r="A1063" s="125"/>
      <c r="H1063" s="125"/>
      <c r="I1063" s="125"/>
      <c r="J1063" s="125"/>
      <c r="K1063" s="125"/>
    </row>
    <row r="1064" spans="1:11" x14ac:dyDescent="0.2">
      <c r="A1064" s="125"/>
      <c r="H1064" s="125"/>
      <c r="I1064" s="125"/>
      <c r="J1064" s="125"/>
      <c r="K1064" s="125"/>
    </row>
    <row r="1065" spans="1:11" x14ac:dyDescent="0.2">
      <c r="A1065" s="125"/>
      <c r="H1065" s="125"/>
      <c r="I1065" s="125"/>
      <c r="J1065" s="125"/>
      <c r="K1065" s="125"/>
    </row>
    <row r="1066" spans="1:11" x14ac:dyDescent="0.2">
      <c r="A1066" s="125"/>
      <c r="H1066" s="125"/>
      <c r="I1066" s="125"/>
      <c r="J1066" s="125"/>
      <c r="K1066" s="125"/>
    </row>
    <row r="1067" spans="1:11" x14ac:dyDescent="0.2">
      <c r="A1067" s="125"/>
      <c r="H1067" s="125"/>
      <c r="I1067" s="125"/>
      <c r="J1067" s="125"/>
      <c r="K1067" s="125"/>
    </row>
    <row r="1068" spans="1:11" x14ac:dyDescent="0.2">
      <c r="A1068" s="125"/>
      <c r="H1068" s="125"/>
      <c r="I1068" s="125"/>
      <c r="J1068" s="125"/>
      <c r="K1068" s="125"/>
    </row>
    <row r="1069" spans="1:11" x14ac:dyDescent="0.2">
      <c r="A1069" s="125"/>
      <c r="H1069" s="125"/>
      <c r="I1069" s="125"/>
      <c r="J1069" s="125"/>
      <c r="K1069" s="125"/>
    </row>
    <row r="1070" spans="1:11" x14ac:dyDescent="0.2">
      <c r="A1070" s="125"/>
      <c r="H1070" s="125"/>
      <c r="I1070" s="125"/>
      <c r="J1070" s="125"/>
      <c r="K1070" s="125"/>
    </row>
    <row r="1071" spans="1:11" x14ac:dyDescent="0.2">
      <c r="A1071" s="125"/>
      <c r="H1071" s="125"/>
      <c r="I1071" s="125"/>
      <c r="J1071" s="125"/>
      <c r="K1071" s="125"/>
    </row>
    <row r="1072" spans="1:11" x14ac:dyDescent="0.2">
      <c r="A1072" s="125"/>
      <c r="H1072" s="125"/>
      <c r="I1072" s="125"/>
      <c r="J1072" s="125"/>
      <c r="K1072" s="125"/>
    </row>
    <row r="1073" spans="1:11" x14ac:dyDescent="0.2">
      <c r="A1073" s="125"/>
      <c r="H1073" s="125"/>
      <c r="I1073" s="125"/>
      <c r="J1073" s="125"/>
      <c r="K1073" s="125"/>
    </row>
    <row r="1074" spans="1:11" x14ac:dyDescent="0.2">
      <c r="A1074" s="125"/>
      <c r="H1074" s="125"/>
      <c r="I1074" s="125"/>
      <c r="J1074" s="125"/>
      <c r="K1074" s="125"/>
    </row>
    <row r="1075" spans="1:11" x14ac:dyDescent="0.2">
      <c r="A1075" s="125"/>
      <c r="H1075" s="125"/>
      <c r="I1075" s="125"/>
      <c r="J1075" s="125"/>
      <c r="K1075" s="125"/>
    </row>
    <row r="1076" spans="1:11" x14ac:dyDescent="0.2">
      <c r="A1076" s="125"/>
      <c r="H1076" s="125"/>
      <c r="I1076" s="125"/>
      <c r="J1076" s="125"/>
      <c r="K1076" s="125"/>
    </row>
    <row r="1077" spans="1:11" x14ac:dyDescent="0.2">
      <c r="A1077" s="125"/>
      <c r="H1077" s="125"/>
      <c r="I1077" s="125"/>
      <c r="J1077" s="125"/>
      <c r="K1077" s="125"/>
    </row>
    <row r="1078" spans="1:11" x14ac:dyDescent="0.2">
      <c r="A1078" s="125"/>
      <c r="H1078" s="125"/>
      <c r="I1078" s="125"/>
      <c r="J1078" s="125"/>
      <c r="K1078" s="125"/>
    </row>
    <row r="1079" spans="1:11" x14ac:dyDescent="0.2">
      <c r="A1079" s="125"/>
      <c r="H1079" s="125"/>
      <c r="I1079" s="125"/>
      <c r="J1079" s="125"/>
      <c r="K1079" s="125"/>
    </row>
    <row r="1080" spans="1:11" x14ac:dyDescent="0.2">
      <c r="A1080" s="125"/>
      <c r="H1080" s="125"/>
      <c r="I1080" s="125"/>
      <c r="J1080" s="125"/>
      <c r="K1080" s="125"/>
    </row>
    <row r="1081" spans="1:11" x14ac:dyDescent="0.2">
      <c r="A1081" s="125"/>
      <c r="H1081" s="125"/>
      <c r="I1081" s="125"/>
      <c r="J1081" s="125"/>
      <c r="K1081" s="125"/>
    </row>
    <row r="1082" spans="1:11" x14ac:dyDescent="0.2">
      <c r="A1082" s="125"/>
      <c r="H1082" s="125"/>
      <c r="I1082" s="125"/>
      <c r="J1082" s="125"/>
      <c r="K1082" s="125"/>
    </row>
    <row r="1083" spans="1:11" x14ac:dyDescent="0.2">
      <c r="A1083" s="125"/>
      <c r="H1083" s="125"/>
      <c r="I1083" s="125"/>
      <c r="J1083" s="125"/>
      <c r="K1083" s="125"/>
    </row>
    <row r="1084" spans="1:11" x14ac:dyDescent="0.2">
      <c r="A1084" s="125"/>
      <c r="H1084" s="125"/>
      <c r="I1084" s="125"/>
      <c r="J1084" s="125"/>
      <c r="K1084" s="125"/>
    </row>
    <row r="1085" spans="1:11" x14ac:dyDescent="0.2">
      <c r="A1085" s="125"/>
      <c r="H1085" s="125"/>
      <c r="I1085" s="125"/>
      <c r="J1085" s="125"/>
      <c r="K1085" s="125"/>
    </row>
    <row r="1086" spans="1:11" x14ac:dyDescent="0.2">
      <c r="A1086" s="125"/>
      <c r="H1086" s="125"/>
      <c r="I1086" s="125"/>
      <c r="J1086" s="125"/>
      <c r="K1086" s="125"/>
    </row>
    <row r="1087" spans="1:11" x14ac:dyDescent="0.2">
      <c r="A1087" s="125"/>
      <c r="H1087" s="125"/>
      <c r="I1087" s="125"/>
      <c r="J1087" s="125"/>
      <c r="K1087" s="125"/>
    </row>
  </sheetData>
  <sheetProtection algorithmName="SHA-512" hashValue="f+0n+nhJl8xC8Hw9HLpO7ENmua6DhFKNd3tLBKf24cqnVsaQUx2b6PiAZ1jRLFLfVT6cQ4xmRvchqICe6jW0iQ==" saltValue="W+RPNNeG43mAqJWWW14FYQ==" spinCount="100000" sheet="1" objects="1" scenarios="1"/>
  <mergeCells count="25">
    <mergeCell ref="A87:G87"/>
    <mergeCell ref="C81:F81"/>
    <mergeCell ref="C82:F82"/>
    <mergeCell ref="C83:F83"/>
    <mergeCell ref="C84:F84"/>
    <mergeCell ref="C85:F85"/>
    <mergeCell ref="A44:A45"/>
    <mergeCell ref="B44:C44"/>
    <mergeCell ref="E44:F44"/>
    <mergeCell ref="A62:F62"/>
    <mergeCell ref="A63:A64"/>
    <mergeCell ref="B63:C63"/>
    <mergeCell ref="E63:F63"/>
    <mergeCell ref="A24:F24"/>
    <mergeCell ref="A25:A26"/>
    <mergeCell ref="B25:C25"/>
    <mergeCell ref="E25:F25"/>
    <mergeCell ref="A43:F43"/>
    <mergeCell ref="A1:G1"/>
    <mergeCell ref="A2:G2"/>
    <mergeCell ref="E3:F3"/>
    <mergeCell ref="A5:F5"/>
    <mergeCell ref="A6:A7"/>
    <mergeCell ref="B6:C6"/>
    <mergeCell ref="E6:F6"/>
  </mergeCells>
  <pageMargins left="0.78749999999999998" right="0.78749999999999998" top="0.78749999999999998" bottom="0.78749999999999998" header="0.511811023622047" footer="0.511811023622047"/>
  <pageSetup paperSize="9" scale="92" orientation="portrait" horizontalDpi="300" verticalDpi="30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J1064"/>
  <sheetViews>
    <sheetView zoomScaleNormal="100" workbookViewId="0">
      <selection activeCell="B49" sqref="B49"/>
    </sheetView>
  </sheetViews>
  <sheetFormatPr defaultColWidth="11.5703125" defaultRowHeight="12.75" x14ac:dyDescent="0.2"/>
  <cols>
    <col min="1" max="1" width="12.28515625" style="24" customWidth="1"/>
    <col min="2" max="2" width="19.140625" style="24" customWidth="1"/>
    <col min="3" max="4" width="16" style="24" customWidth="1"/>
    <col min="5" max="5" width="16.42578125" style="24" customWidth="1"/>
    <col min="6" max="6" width="16" style="24" customWidth="1"/>
    <col min="7" max="7" width="10.140625" style="24" customWidth="1"/>
    <col min="8" max="8" width="13" style="24" customWidth="1"/>
    <col min="9" max="9" width="14.42578125" style="24" customWidth="1"/>
    <col min="10" max="10" width="16.140625" style="24" customWidth="1"/>
    <col min="11" max="12" width="15.140625" style="24" customWidth="1"/>
    <col min="13" max="13" width="15.85546875" style="24" customWidth="1"/>
    <col min="14" max="14" width="16" style="24" customWidth="1"/>
    <col min="15" max="16" width="19.7109375" style="24" customWidth="1"/>
    <col min="17" max="64" width="11.5703125" style="24"/>
    <col min="65" max="1024" width="11.5703125" style="155"/>
  </cols>
  <sheetData>
    <row r="1" spans="1:14" ht="15.75" x14ac:dyDescent="0.2">
      <c r="A1" s="6" t="s">
        <v>614</v>
      </c>
      <c r="B1" s="6"/>
      <c r="C1" s="6"/>
      <c r="D1" s="6"/>
      <c r="E1" s="6"/>
      <c r="F1" s="6"/>
      <c r="G1" s="6"/>
      <c r="I1" s="25"/>
      <c r="N1" s="23"/>
    </row>
    <row r="2" spans="1:14" x14ac:dyDescent="0.2">
      <c r="A2" s="232"/>
      <c r="B2" s="232"/>
      <c r="C2" s="232"/>
      <c r="D2" s="232"/>
      <c r="E2" s="232"/>
      <c r="F2" s="232"/>
      <c r="G2" s="156"/>
      <c r="N2" s="23"/>
    </row>
    <row r="3" spans="1:14" x14ac:dyDescent="0.2">
      <c r="A3" s="233" t="s">
        <v>615</v>
      </c>
      <c r="B3" s="233"/>
      <c r="C3" s="233"/>
      <c r="D3" s="233"/>
      <c r="E3" s="233"/>
      <c r="F3" s="233"/>
      <c r="G3" s="233"/>
      <c r="I3" s="157"/>
      <c r="L3" s="157"/>
      <c r="N3" s="23"/>
    </row>
    <row r="4" spans="1:14" x14ac:dyDescent="0.2">
      <c r="F4" s="23"/>
      <c r="N4" s="23"/>
    </row>
    <row r="5" spans="1:14" ht="12.75" customHeight="1" x14ac:dyDescent="0.2">
      <c r="A5" s="229" t="s">
        <v>591</v>
      </c>
      <c r="B5" s="229" t="s">
        <v>592</v>
      </c>
      <c r="C5" s="158" t="s">
        <v>593</v>
      </c>
      <c r="D5" s="234" t="s">
        <v>594</v>
      </c>
      <c r="E5" s="234"/>
      <c r="F5" s="234" t="s">
        <v>616</v>
      </c>
      <c r="I5" s="37"/>
      <c r="J5" s="37"/>
      <c r="K5" s="37"/>
      <c r="L5" s="37"/>
      <c r="M5" s="23"/>
      <c r="N5" s="37"/>
    </row>
    <row r="6" spans="1:14" x14ac:dyDescent="0.2">
      <c r="A6" s="229"/>
      <c r="B6" s="229"/>
      <c r="C6" s="33"/>
      <c r="D6" s="158" t="s">
        <v>597</v>
      </c>
      <c r="E6" s="158" t="s">
        <v>598</v>
      </c>
      <c r="F6" s="234"/>
      <c r="I6" s="23"/>
      <c r="J6" s="37"/>
      <c r="K6" s="23"/>
      <c r="L6" s="37"/>
      <c r="M6" s="37"/>
    </row>
    <row r="7" spans="1:14" x14ac:dyDescent="0.2">
      <c r="A7" s="33"/>
      <c r="B7" s="158"/>
      <c r="C7" s="158" t="s">
        <v>601</v>
      </c>
      <c r="D7" s="158" t="s">
        <v>602</v>
      </c>
      <c r="E7" s="158" t="s">
        <v>603</v>
      </c>
      <c r="F7" s="159"/>
      <c r="I7" s="23"/>
      <c r="J7" s="37"/>
      <c r="K7" s="37"/>
      <c r="L7" s="37"/>
      <c r="M7" s="37"/>
    </row>
    <row r="8" spans="1:14" x14ac:dyDescent="0.2">
      <c r="A8" s="33"/>
      <c r="B8" s="160" t="s">
        <v>604</v>
      </c>
      <c r="C8" s="160" t="s">
        <v>604</v>
      </c>
      <c r="D8" s="160" t="s">
        <v>605</v>
      </c>
      <c r="E8" s="160" t="s">
        <v>604</v>
      </c>
      <c r="F8" s="160" t="s">
        <v>604</v>
      </c>
      <c r="I8" s="23"/>
      <c r="J8" s="161"/>
      <c r="K8" s="161"/>
      <c r="L8" s="161"/>
      <c r="M8" s="161"/>
      <c r="N8" s="161"/>
    </row>
    <row r="9" spans="1:14" x14ac:dyDescent="0.2">
      <c r="A9" s="158">
        <v>1</v>
      </c>
      <c r="B9" s="162">
        <f>IF(C9&lt;&gt;0,'Cost Based Fee'!$C$19,0)</f>
        <v>0</v>
      </c>
      <c r="C9" s="162">
        <f>IF(AND('Cost Based Service Req.'!$C$9&gt;='Professional Fees'!B67,'Cost Based Service Req.'!$C$9&lt;='Professional Fees'!C67),'Professional Fees'!D67,0)</f>
        <v>0</v>
      </c>
      <c r="D9" s="162">
        <f>IF(C9&lt;&gt;0,E9*('Professional Fees'!E67/100),0)</f>
        <v>0</v>
      </c>
      <c r="E9" s="162">
        <f>IF(C9&lt;&gt;0,B9-'Professional Fees'!F67,0)</f>
        <v>0</v>
      </c>
      <c r="F9" s="120">
        <f t="shared" ref="F9:F20" si="0">IF(C9&lt;&gt;0,C9+D9,0)</f>
        <v>0</v>
      </c>
      <c r="I9" s="37"/>
      <c r="J9" s="38"/>
      <c r="K9" s="38"/>
      <c r="L9" s="38"/>
      <c r="M9" s="38"/>
      <c r="N9" s="53"/>
    </row>
    <row r="10" spans="1:14" x14ac:dyDescent="0.2">
      <c r="A10" s="158">
        <v>2</v>
      </c>
      <c r="B10" s="162">
        <f>IF(C10&lt;&gt;0,'Cost Based Fee'!$C$19,0)</f>
        <v>0</v>
      </c>
      <c r="C10" s="162">
        <f>IF(AND('Cost Based Service Req.'!$C$9&gt;='Professional Fees'!B68,'Cost Based Service Req.'!$C$9&lt;='Professional Fees'!C68),'Professional Fees'!D68,0)</f>
        <v>0</v>
      </c>
      <c r="D10" s="162">
        <f>IF(C10&lt;&gt;0,E10*('Professional Fees'!E68/100),0)</f>
        <v>0</v>
      </c>
      <c r="E10" s="162">
        <f>IF(C10&lt;&gt;0,B10-'Professional Fees'!F68,0)</f>
        <v>0</v>
      </c>
      <c r="F10" s="120">
        <f t="shared" si="0"/>
        <v>0</v>
      </c>
      <c r="I10" s="37"/>
      <c r="J10" s="38"/>
      <c r="K10" s="38"/>
      <c r="L10" s="38"/>
      <c r="M10" s="38"/>
      <c r="N10" s="53"/>
    </row>
    <row r="11" spans="1:14" x14ac:dyDescent="0.2">
      <c r="A11" s="158">
        <v>3</v>
      </c>
      <c r="B11" s="162">
        <f>IF(C11&lt;&gt;0,'Cost Based Fee'!$C$19,0)</f>
        <v>0</v>
      </c>
      <c r="C11" s="162">
        <f>IF(AND('Cost Based Service Req.'!$C$9&gt;='Professional Fees'!B69,'Cost Based Service Req.'!$C$9&lt;='Professional Fees'!C69),'Professional Fees'!D69,0)</f>
        <v>0</v>
      </c>
      <c r="D11" s="162">
        <f>IF(C11&lt;&gt;0,E11*('Professional Fees'!E69/100),0)</f>
        <v>0</v>
      </c>
      <c r="E11" s="162">
        <f>IF(C11&lt;&gt;0,B11-'Professional Fees'!F69,0)</f>
        <v>0</v>
      </c>
      <c r="F11" s="120">
        <f t="shared" si="0"/>
        <v>0</v>
      </c>
      <c r="I11" s="37"/>
      <c r="J11" s="38"/>
      <c r="K11" s="38"/>
      <c r="L11" s="38"/>
      <c r="M11" s="38"/>
      <c r="N11" s="53"/>
    </row>
    <row r="12" spans="1:14" x14ac:dyDescent="0.2">
      <c r="A12" s="163">
        <v>4</v>
      </c>
      <c r="B12" s="162">
        <f>IF(C12&lt;&gt;0,'Cost Based Fee'!$C$19,0)</f>
        <v>0</v>
      </c>
      <c r="C12" s="162">
        <f>IF(AND('Cost Based Service Req.'!$C$9&gt;='Professional Fees'!B70,'Cost Based Service Req.'!$C$9&lt;='Professional Fees'!C70),'Professional Fees'!D70,0)</f>
        <v>0</v>
      </c>
      <c r="D12" s="162">
        <f>IF(C12&lt;&gt;0,E12*('Professional Fees'!E70/100),0)</f>
        <v>0</v>
      </c>
      <c r="E12" s="162">
        <f>IF(C12&lt;&gt;0,B12-'Professional Fees'!F70,0)</f>
        <v>0</v>
      </c>
      <c r="F12" s="120">
        <f t="shared" si="0"/>
        <v>0</v>
      </c>
      <c r="I12" s="164"/>
      <c r="J12" s="38"/>
      <c r="K12" s="38"/>
      <c r="L12" s="38"/>
      <c r="M12" s="38"/>
      <c r="N12" s="53"/>
    </row>
    <row r="13" spans="1:14" x14ac:dyDescent="0.2">
      <c r="A13" s="163">
        <v>5</v>
      </c>
      <c r="B13" s="162">
        <f>IF(C13&lt;&gt;0,'Cost Based Fee'!$C$19,0)</f>
        <v>0</v>
      </c>
      <c r="C13" s="162">
        <f>IF(AND('Cost Based Service Req.'!$C$9&gt;='Professional Fees'!B71,'Cost Based Service Req.'!$C$9&lt;='Professional Fees'!C71),'Professional Fees'!D71,0)</f>
        <v>0</v>
      </c>
      <c r="D13" s="162">
        <f>IF(C13&lt;&gt;0,E13*('Professional Fees'!E71/100),0)</f>
        <v>0</v>
      </c>
      <c r="E13" s="162">
        <f>IF(C13&lt;&gt;0,B13-'Professional Fees'!F71,0)</f>
        <v>0</v>
      </c>
      <c r="F13" s="120">
        <f t="shared" si="0"/>
        <v>0</v>
      </c>
      <c r="I13" s="164"/>
      <c r="J13" s="38"/>
      <c r="K13" s="38"/>
      <c r="L13" s="38"/>
      <c r="M13" s="38"/>
      <c r="N13" s="53"/>
    </row>
    <row r="14" spans="1:14" x14ac:dyDescent="0.2">
      <c r="A14" s="163">
        <v>6</v>
      </c>
      <c r="B14" s="162">
        <f>IF(C14&lt;&gt;0,'Cost Based Fee'!$C$19,0)</f>
        <v>0</v>
      </c>
      <c r="C14" s="162">
        <f>IF(AND('Cost Based Service Req.'!$C$9&gt;='Professional Fees'!B72,'Cost Based Service Req.'!$C$9&lt;='Professional Fees'!C72),'Professional Fees'!D72,0)</f>
        <v>0</v>
      </c>
      <c r="D14" s="162">
        <f>IF(C14&lt;&gt;0,E14*('Professional Fees'!E72/100),0)</f>
        <v>0</v>
      </c>
      <c r="E14" s="162">
        <f>IF(C14&lt;&gt;0,B14-'Professional Fees'!F72,0)</f>
        <v>0</v>
      </c>
      <c r="F14" s="120">
        <f t="shared" si="0"/>
        <v>0</v>
      </c>
      <c r="I14" s="164"/>
      <c r="J14" s="38"/>
      <c r="K14" s="38"/>
      <c r="L14" s="38"/>
      <c r="M14" s="38"/>
      <c r="N14" s="53"/>
    </row>
    <row r="15" spans="1:14" x14ac:dyDescent="0.2">
      <c r="A15" s="163">
        <v>7</v>
      </c>
      <c r="B15" s="162">
        <f>IF(C15&lt;&gt;0,'Cost Based Fee'!$C$19,0)</f>
        <v>0</v>
      </c>
      <c r="C15" s="162">
        <f>IF(AND('Cost Based Service Req.'!$C$9&gt;='Professional Fees'!B73,'Cost Based Service Req.'!$C$9&lt;='Professional Fees'!C73),'Professional Fees'!D73,0)</f>
        <v>0</v>
      </c>
      <c r="D15" s="162">
        <f>IF(C15&lt;&gt;0,E15*('Professional Fees'!E73/100),0)</f>
        <v>0</v>
      </c>
      <c r="E15" s="162">
        <f>IF(C15&lt;&gt;0,B15-'Professional Fees'!F73,0)</f>
        <v>0</v>
      </c>
      <c r="F15" s="120">
        <f t="shared" si="0"/>
        <v>0</v>
      </c>
      <c r="I15" s="164"/>
      <c r="J15" s="38"/>
      <c r="K15" s="38"/>
      <c r="L15" s="38"/>
      <c r="M15" s="38"/>
      <c r="N15" s="53"/>
    </row>
    <row r="16" spans="1:14" x14ac:dyDescent="0.2">
      <c r="A16" s="163">
        <v>8</v>
      </c>
      <c r="B16" s="162">
        <f>IF(C16&lt;&gt;0,'Cost Based Fee'!$C$19,0)</f>
        <v>0</v>
      </c>
      <c r="C16" s="162">
        <f>IF(AND('Cost Based Service Req.'!$C$9&gt;='Professional Fees'!B74,'Cost Based Service Req.'!$C$9&lt;='Professional Fees'!C74),'Professional Fees'!D74,0)</f>
        <v>0</v>
      </c>
      <c r="D16" s="162">
        <f>IF(C16&lt;&gt;0,E16*('Professional Fees'!E74/100),0)</f>
        <v>0</v>
      </c>
      <c r="E16" s="162">
        <f>IF(C16&lt;&gt;0,B16-'Professional Fees'!F74,0)</f>
        <v>0</v>
      </c>
      <c r="F16" s="120">
        <f t="shared" si="0"/>
        <v>0</v>
      </c>
      <c r="I16" s="164"/>
      <c r="J16" s="38"/>
      <c r="K16" s="38"/>
      <c r="L16" s="38"/>
      <c r="M16" s="38"/>
      <c r="N16" s="53"/>
    </row>
    <row r="17" spans="1:14" x14ac:dyDescent="0.2">
      <c r="A17" s="163">
        <v>9</v>
      </c>
      <c r="B17" s="162">
        <f>IF(C17&lt;&gt;0,'Cost Based Fee'!$C$19,0)</f>
        <v>0</v>
      </c>
      <c r="C17" s="162">
        <f>IF(AND('Cost Based Service Req.'!$C$9&gt;='Professional Fees'!B75,'Cost Based Service Req.'!$C$9&lt;='Professional Fees'!C75),'Professional Fees'!D75,0)</f>
        <v>0</v>
      </c>
      <c r="D17" s="162">
        <f>IF(C17&lt;&gt;0,E17*('Professional Fees'!E75/100),0)</f>
        <v>0</v>
      </c>
      <c r="E17" s="162">
        <f>IF(C17&lt;&gt;0,B17-'Professional Fees'!F75,0)</f>
        <v>0</v>
      </c>
      <c r="F17" s="120">
        <f t="shared" si="0"/>
        <v>0</v>
      </c>
      <c r="I17" s="164"/>
      <c r="J17" s="38"/>
      <c r="K17" s="38"/>
      <c r="L17" s="38"/>
      <c r="M17"/>
      <c r="N17"/>
    </row>
    <row r="18" spans="1:14" x14ac:dyDescent="0.2">
      <c r="A18" s="163">
        <v>10</v>
      </c>
      <c r="B18" s="162">
        <f>IF(C18&lt;&gt;0,'Cost Based Fee'!$C$19,0)</f>
        <v>0</v>
      </c>
      <c r="C18" s="162">
        <f>IF(AND('Cost Based Service Req.'!$C$9&gt;='Professional Fees'!B76,'Cost Based Service Req.'!$C$9&lt;='Professional Fees'!C76),'Professional Fees'!D76,0)</f>
        <v>0</v>
      </c>
      <c r="D18" s="162">
        <f>IF(C18&lt;&gt;0,E18*('Professional Fees'!E76/100),0)</f>
        <v>0</v>
      </c>
      <c r="E18" s="162">
        <f>IF(C18&lt;&gt;0,B18-'Professional Fees'!F76,0)</f>
        <v>0</v>
      </c>
      <c r="F18" s="120">
        <f t="shared" si="0"/>
        <v>0</v>
      </c>
      <c r="I18" s="164"/>
      <c r="J18" s="38"/>
      <c r="K18" s="38"/>
      <c r="L18" s="38"/>
      <c r="N18" s="27"/>
    </row>
    <row r="19" spans="1:14" x14ac:dyDescent="0.2">
      <c r="A19" s="163">
        <v>11</v>
      </c>
      <c r="B19" s="162">
        <f>IF(C19&lt;&gt;0,'Cost Based Fee'!$C$19,0)</f>
        <v>0</v>
      </c>
      <c r="C19" s="162">
        <f>IF(AND('Cost Based Service Req.'!$C$9&gt;='Professional Fees'!B77,'Cost Based Service Req.'!$C$9&lt;='Professional Fees'!C77),'Professional Fees'!D77,0)</f>
        <v>0</v>
      </c>
      <c r="D19" s="162">
        <f>IF(C19&lt;&gt;0,E19*('Professional Fees'!E77/100),0)</f>
        <v>0</v>
      </c>
      <c r="E19" s="162">
        <f>IF(C19&lt;&gt;0,B19-'Professional Fees'!F77,0)</f>
        <v>0</v>
      </c>
      <c r="F19" s="120">
        <f t="shared" si="0"/>
        <v>0</v>
      </c>
      <c r="I19" s="164"/>
      <c r="J19" s="38"/>
      <c r="K19" s="38"/>
      <c r="L19" s="38"/>
      <c r="M19" s="165"/>
      <c r="N19" s="166"/>
    </row>
    <row r="20" spans="1:14" x14ac:dyDescent="0.2">
      <c r="A20" s="163">
        <v>12</v>
      </c>
      <c r="B20" s="162">
        <f>IF(C20&lt;&gt;0,'Cost Based Fee'!$C$19,0)</f>
        <v>0</v>
      </c>
      <c r="C20" s="162">
        <f>IF(AND('Cost Based Service Req.'!$C$9&gt;='Professional Fees'!B78,'Cost Based Service Req.'!$C$9&lt;='Professional Fees'!C78),'Professional Fees'!D78,0)</f>
        <v>0</v>
      </c>
      <c r="D20" s="162">
        <f>IF(C20&lt;&gt;0,E20*('Professional Fees'!E78/100),0)</f>
        <v>0</v>
      </c>
      <c r="E20" s="162">
        <f>IF(C20&lt;&gt;0,B20-'Professional Fees'!F78,0)</f>
        <v>0</v>
      </c>
      <c r="F20" s="120">
        <f t="shared" si="0"/>
        <v>0</v>
      </c>
      <c r="H20" s="37" t="s">
        <v>617</v>
      </c>
      <c r="I20" s="164" t="s">
        <v>618</v>
      </c>
      <c r="J20" s="53" t="s">
        <v>565</v>
      </c>
      <c r="K20" s="37" t="s">
        <v>619</v>
      </c>
      <c r="L20" s="37" t="s">
        <v>584</v>
      </c>
      <c r="M20" s="38"/>
      <c r="N20" s="53"/>
    </row>
    <row r="21" spans="1:14" x14ac:dyDescent="0.2">
      <c r="A21" s="163"/>
      <c r="B21" s="162"/>
      <c r="C21" s="162"/>
      <c r="D21" s="162"/>
      <c r="E21" s="162"/>
      <c r="F21" s="120">
        <f>SUM(F9:F20)</f>
        <v>0</v>
      </c>
      <c r="H21" s="145">
        <f>'Time Based Service - Alternate'!H32+'Time Based Service - Alternate'!H43+'Time Based Service - Alternate'!H52+'Time Based Service - Alternate'!H60+'Time Based Service - Alternate'!H70+'Time Based Service - Alternate'!H82+'Time Based Service - Alternate'!H89+'Time Based Service - Alternate'!K115+'Time Based Service - Alternate'!K147+'Time Based Service - Alternate'!K167</f>
        <v>0</v>
      </c>
      <c r="I21" s="145">
        <f>'Time Based Service - Alternate'!I32+'Time Based Service - Alternate'!I43+'Time Based Service - Alternate'!I52+'Time Based Service - Alternate'!I60+'Time Based Service - Alternate'!I70+'Time Based Service - Alternate'!I82+'Time Based Service - Alternate'!I89+'Time Based Service - Alternate'!L115+'Time Based Service - Alternate'!L147+'Time Based Service - Alternate'!L167</f>
        <v>0</v>
      </c>
      <c r="J21" s="145">
        <f>'Time Based Service - Alternate'!J32+'Time Based Service - Alternate'!J43+'Time Based Service - Alternate'!J52+'Time Based Service - Alternate'!J60+'Time Based Service - Alternate'!J70+'Time Based Service - Alternate'!J82+'Time Based Service - Alternate'!J89+'Time Based Service - Alternate'!M115+'Time Based Service - Alternate'!M147+'Time Based Service - Alternate'!M167</f>
        <v>0</v>
      </c>
      <c r="K21" s="145">
        <f>'Time Based Service - Alternate'!K32+'Time Based Service - Alternate'!K43+'Time Based Service - Alternate'!K52+'Time Based Service - Alternate'!K60+'Time Based Service - Alternate'!K70+'Time Based Service - Alternate'!K82+'Time Based Service - Alternate'!K89+'Time Based Service - Alternate'!N115+'Time Based Service - Alternate'!N147+'Time Based Service - Alternate'!N167+'Time Based Service - Alternate'!N181+'Time Based Service - Alternate'!N195+'Time Based Service - Alternate'!N206</f>
        <v>0</v>
      </c>
      <c r="L21" s="145">
        <f>'Time Based Service - Alternate'!L32+'Time Based Service - Alternate'!L43+'Time Based Service - Alternate'!L52+'Time Based Service - Alternate'!L60+'Time Based Service - Alternate'!L70+'Time Based Service - Alternate'!L82+'Time Based Service - Alternate'!L89+'Time Based Service - Alternate'!O115+'Time Based Service - Alternate'!O147+'Time Based Service - Alternate'!O167+'Time Based Service - Alternate'!O181+'Time Based Service - Alternate'!O195+'Time Based Service - Alternate'!O206</f>
        <v>0</v>
      </c>
      <c r="M21" s="38"/>
      <c r="N21" s="53"/>
    </row>
    <row r="22" spans="1:14" x14ac:dyDescent="0.2">
      <c r="A22" s="38"/>
      <c r="B22" s="167"/>
      <c r="C22" s="38"/>
      <c r="D22" s="38"/>
      <c r="F22" s="23"/>
      <c r="I22" s="38"/>
      <c r="J22" s="167"/>
      <c r="K22" s="38"/>
      <c r="L22" s="38"/>
      <c r="N22" s="23"/>
    </row>
    <row r="23" spans="1:14" x14ac:dyDescent="0.2">
      <c r="A23" s="49">
        <v>1</v>
      </c>
      <c r="F23" s="23"/>
      <c r="H23" s="49"/>
      <c r="N23" s="23"/>
    </row>
    <row r="24" spans="1:14" x14ac:dyDescent="0.2">
      <c r="A24" s="158" t="s">
        <v>620</v>
      </c>
      <c r="B24" s="158" t="s">
        <v>621</v>
      </c>
      <c r="C24" s="159"/>
      <c r="D24" s="158" t="s">
        <v>622</v>
      </c>
      <c r="E24" s="158" t="s">
        <v>623</v>
      </c>
      <c r="F24" s="23"/>
      <c r="H24" s="37"/>
      <c r="I24" s="37"/>
      <c r="K24" s="37"/>
      <c r="L24" s="37"/>
      <c r="M24" s="37"/>
      <c r="N24" s="23"/>
    </row>
    <row r="25" spans="1:14" x14ac:dyDescent="0.2">
      <c r="A25" s="160" t="s">
        <v>605</v>
      </c>
      <c r="B25" s="160" t="s">
        <v>604</v>
      </c>
      <c r="C25" s="160" t="s">
        <v>604</v>
      </c>
      <c r="D25" s="168">
        <v>1.3</v>
      </c>
      <c r="E25" s="160" t="s">
        <v>604</v>
      </c>
      <c r="F25" s="23"/>
      <c r="H25" s="161"/>
      <c r="I25" s="161"/>
      <c r="J25" s="161"/>
      <c r="K25" s="169"/>
      <c r="L25" s="161"/>
      <c r="M25" s="161"/>
      <c r="N25" s="23"/>
    </row>
    <row r="26" spans="1:14" x14ac:dyDescent="0.2">
      <c r="A26" s="170">
        <f>'Cost Based Service Req.'!C13</f>
        <v>0</v>
      </c>
      <c r="B26" s="162">
        <f>F21</f>
        <v>0</v>
      </c>
      <c r="C26" s="162">
        <f>(A23-A26)*B26</f>
        <v>0</v>
      </c>
      <c r="D26" s="162">
        <f>(B26-C26)*D25</f>
        <v>0</v>
      </c>
      <c r="E26" s="162">
        <f>SUM(C26:D26)</f>
        <v>0</v>
      </c>
      <c r="F26" s="23"/>
      <c r="H26" s="49"/>
      <c r="I26" s="38"/>
      <c r="J26" s="38"/>
      <c r="K26" s="38"/>
      <c r="L26" s="38"/>
      <c r="M26" s="38"/>
      <c r="N26" s="23"/>
    </row>
    <row r="27" spans="1:14" x14ac:dyDescent="0.2">
      <c r="A27" s="49"/>
      <c r="B27" s="38"/>
      <c r="C27" s="38"/>
      <c r="D27" s="38"/>
      <c r="E27" s="38"/>
      <c r="F27" s="23"/>
      <c r="H27" s="49"/>
      <c r="I27" s="38"/>
      <c r="J27" s="38"/>
      <c r="K27" s="38"/>
      <c r="L27" s="38"/>
      <c r="M27" s="38"/>
      <c r="N27" s="23"/>
    </row>
    <row r="28" spans="1:14" x14ac:dyDescent="0.2">
      <c r="A28" s="158" t="s">
        <v>624</v>
      </c>
      <c r="B28" s="158" t="s">
        <v>621</v>
      </c>
      <c r="C28" s="159"/>
      <c r="D28" s="158" t="s">
        <v>624</v>
      </c>
      <c r="E28" s="158" t="s">
        <v>625</v>
      </c>
      <c r="F28" s="23"/>
      <c r="H28" s="37"/>
      <c r="I28" s="37"/>
      <c r="K28" s="37"/>
      <c r="L28" s="37"/>
      <c r="M28" s="37"/>
      <c r="N28" s="23"/>
    </row>
    <row r="29" spans="1:14" x14ac:dyDescent="0.2">
      <c r="A29" s="160" t="s">
        <v>605</v>
      </c>
      <c r="B29" s="160" t="s">
        <v>604</v>
      </c>
      <c r="C29" s="160" t="s">
        <v>604</v>
      </c>
      <c r="D29" s="168">
        <v>1.4</v>
      </c>
      <c r="E29" s="160" t="s">
        <v>604</v>
      </c>
      <c r="F29" s="23"/>
      <c r="H29" s="161"/>
      <c r="I29" s="161"/>
      <c r="J29" s="161"/>
      <c r="K29" s="169"/>
      <c r="L29" s="161"/>
      <c r="M29" s="161"/>
      <c r="N29" s="23"/>
    </row>
    <row r="30" spans="1:14" x14ac:dyDescent="0.2">
      <c r="A30" s="170">
        <f>'Cost Based Service Req.'!C20</f>
        <v>0</v>
      </c>
      <c r="B30" s="162">
        <f>F21</f>
        <v>0</v>
      </c>
      <c r="C30" s="162">
        <f>(A23-A30)*B30</f>
        <v>0</v>
      </c>
      <c r="D30" s="162">
        <f>(B30-C30)*D29</f>
        <v>0</v>
      </c>
      <c r="E30" s="162">
        <f>SUM(C30:D30)</f>
        <v>0</v>
      </c>
      <c r="F30" s="23"/>
      <c r="H30" s="49"/>
      <c r="I30" s="38"/>
      <c r="J30" s="38"/>
      <c r="K30" s="38"/>
      <c r="L30" s="38"/>
      <c r="M30" s="38"/>
      <c r="N30" s="23"/>
    </row>
    <row r="31" spans="1:14" x14ac:dyDescent="0.2">
      <c r="A31" s="49"/>
      <c r="B31" s="38"/>
      <c r="C31" s="38"/>
      <c r="D31" s="38"/>
      <c r="E31" s="38"/>
      <c r="F31" s="23"/>
      <c r="H31" s="49"/>
      <c r="I31" s="38"/>
      <c r="J31" s="38"/>
      <c r="K31" s="38"/>
      <c r="L31" s="38"/>
      <c r="M31" s="38"/>
      <c r="N31" s="23"/>
    </row>
    <row r="32" spans="1:14" x14ac:dyDescent="0.2">
      <c r="F32" s="23"/>
      <c r="N32" s="23"/>
    </row>
    <row r="33" spans="1:16" x14ac:dyDescent="0.2">
      <c r="B33" s="158" t="s">
        <v>626</v>
      </c>
      <c r="C33" s="158" t="s">
        <v>627</v>
      </c>
      <c r="D33" s="158" t="s">
        <v>628</v>
      </c>
      <c r="F33" s="23"/>
      <c r="I33" s="37"/>
      <c r="J33" s="37"/>
      <c r="K33" s="37"/>
      <c r="N33" s="23"/>
    </row>
    <row r="34" spans="1:16" x14ac:dyDescent="0.2">
      <c r="B34" s="160" t="s">
        <v>604</v>
      </c>
      <c r="C34" s="160" t="s">
        <v>604</v>
      </c>
      <c r="D34" s="160" t="s">
        <v>604</v>
      </c>
      <c r="F34" s="23"/>
      <c r="I34" s="161"/>
      <c r="J34" s="161"/>
      <c r="K34" s="161"/>
      <c r="N34" s="23"/>
    </row>
    <row r="35" spans="1:16" x14ac:dyDescent="0.2">
      <c r="B35" s="162">
        <f>E26</f>
        <v>0</v>
      </c>
      <c r="C35" s="162">
        <f>B35*0.15</f>
        <v>0</v>
      </c>
      <c r="D35" s="162">
        <f>SUM(B35:C35)</f>
        <v>0</v>
      </c>
      <c r="F35" s="23"/>
      <c r="I35" s="38"/>
      <c r="J35" s="38"/>
      <c r="K35" s="38"/>
      <c r="N35" s="23"/>
    </row>
    <row r="36" spans="1:16" x14ac:dyDescent="0.2">
      <c r="B36" s="38"/>
      <c r="C36" s="38"/>
      <c r="D36" s="38"/>
      <c r="F36" s="23"/>
      <c r="I36" s="38"/>
      <c r="J36" s="38"/>
      <c r="K36" s="38"/>
      <c r="N36" s="23"/>
    </row>
    <row r="37" spans="1:16" x14ac:dyDescent="0.2">
      <c r="B37" s="158" t="s">
        <v>626</v>
      </c>
      <c r="C37" s="158" t="s">
        <v>627</v>
      </c>
      <c r="D37" s="158" t="s">
        <v>628</v>
      </c>
      <c r="F37" s="23"/>
      <c r="I37" s="37"/>
      <c r="J37" s="37"/>
      <c r="K37" s="37"/>
      <c r="N37" s="23"/>
    </row>
    <row r="38" spans="1:16" x14ac:dyDescent="0.2">
      <c r="B38" s="160" t="s">
        <v>604</v>
      </c>
      <c r="C38" s="160" t="s">
        <v>604</v>
      </c>
      <c r="D38" s="160" t="s">
        <v>604</v>
      </c>
      <c r="F38" s="23"/>
      <c r="I38" s="161"/>
      <c r="J38" s="161"/>
      <c r="K38" s="161"/>
      <c r="N38" s="23"/>
    </row>
    <row r="39" spans="1:16" x14ac:dyDescent="0.2">
      <c r="B39" s="162">
        <f>E30</f>
        <v>0</v>
      </c>
      <c r="C39" s="162">
        <f>B39*0.15</f>
        <v>0</v>
      </c>
      <c r="D39" s="162">
        <f>SUM(B39:C39)</f>
        <v>0</v>
      </c>
      <c r="F39" s="23"/>
      <c r="I39" s="38"/>
      <c r="J39" s="38"/>
      <c r="K39" s="38"/>
      <c r="N39" s="23"/>
    </row>
    <row r="40" spans="1:16" x14ac:dyDescent="0.2">
      <c r="A40" s="171"/>
      <c r="B40" s="172"/>
      <c r="C40" s="171"/>
      <c r="D40" s="171"/>
      <c r="E40" s="171"/>
      <c r="F40" s="173"/>
      <c r="J40" s="174"/>
      <c r="N40" s="23"/>
    </row>
    <row r="41" spans="1:16" x14ac:dyDescent="0.2">
      <c r="A41" s="4" t="s">
        <v>629</v>
      </c>
      <c r="B41" s="4"/>
      <c r="C41" s="4"/>
      <c r="D41" s="4"/>
      <c r="E41" s="4"/>
      <c r="F41" s="4"/>
      <c r="G41" s="4"/>
      <c r="H41" s="4"/>
      <c r="I41" s="4"/>
      <c r="J41" s="4"/>
      <c r="K41" s="4"/>
      <c r="L41" s="4"/>
      <c r="M41" s="4"/>
      <c r="N41" s="4"/>
    </row>
    <row r="42" spans="1:16" x14ac:dyDescent="0.2">
      <c r="A42" s="175"/>
      <c r="B42" s="176"/>
      <c r="C42" s="176"/>
      <c r="D42" s="176"/>
      <c r="E42" s="176"/>
      <c r="F42" s="29"/>
      <c r="G42" s="176"/>
      <c r="H42" s="176"/>
      <c r="I42" s="29"/>
      <c r="J42" s="29" t="s">
        <v>630</v>
      </c>
      <c r="K42" s="176"/>
      <c r="L42" s="175"/>
      <c r="M42" s="4" t="s">
        <v>631</v>
      </c>
      <c r="N42" s="4"/>
    </row>
    <row r="43" spans="1:16" x14ac:dyDescent="0.2">
      <c r="A43" s="29" t="s">
        <v>632</v>
      </c>
      <c r="B43" s="29" t="s">
        <v>633</v>
      </c>
      <c r="C43" s="29" t="s">
        <v>634</v>
      </c>
      <c r="D43" s="29" t="s">
        <v>635</v>
      </c>
      <c r="E43" s="29" t="s">
        <v>636</v>
      </c>
      <c r="F43" s="29" t="s">
        <v>637</v>
      </c>
      <c r="G43" s="29" t="s">
        <v>638</v>
      </c>
      <c r="H43" s="29" t="s">
        <v>639</v>
      </c>
      <c r="I43" s="29" t="s">
        <v>640</v>
      </c>
      <c r="J43" s="29" t="s">
        <v>641</v>
      </c>
      <c r="K43" s="29" t="s">
        <v>635</v>
      </c>
      <c r="L43" s="29" t="s">
        <v>636</v>
      </c>
      <c r="M43" s="29" t="s">
        <v>642</v>
      </c>
      <c r="N43" s="29" t="s">
        <v>643</v>
      </c>
      <c r="O43" s="37"/>
      <c r="P43" s="37"/>
    </row>
    <row r="44" spans="1:16" x14ac:dyDescent="0.2">
      <c r="A44" s="30"/>
      <c r="B44" s="30" t="s">
        <v>605</v>
      </c>
      <c r="C44" s="30" t="s">
        <v>604</v>
      </c>
      <c r="D44" s="30" t="s">
        <v>605</v>
      </c>
      <c r="E44" s="30" t="s">
        <v>604</v>
      </c>
      <c r="F44" s="28"/>
      <c r="G44" s="30" t="s">
        <v>605</v>
      </c>
      <c r="H44" s="30"/>
      <c r="I44" s="30"/>
      <c r="J44" s="30" t="s">
        <v>604</v>
      </c>
      <c r="K44" s="30" t="s">
        <v>605</v>
      </c>
      <c r="L44" s="30" t="s">
        <v>604</v>
      </c>
      <c r="M44" s="30" t="s">
        <v>604</v>
      </c>
      <c r="N44" s="30">
        <f>'Cost Based Service Req.'!C34</f>
        <v>0</v>
      </c>
      <c r="O44" s="23"/>
      <c r="P44" s="23"/>
    </row>
    <row r="45" spans="1:16" x14ac:dyDescent="0.2">
      <c r="A45" s="29">
        <v>1</v>
      </c>
      <c r="B45" s="177">
        <v>0.02</v>
      </c>
      <c r="C45" s="42">
        <f>IF('Cost Based Service Req.'!$C$17='Cost Based Service Req.'!$L$3,$B$39*B45,IF('Cost Based Service Req.'!$C$17='Cost Based Service Req.'!$L$4,$B$35*B45,0))</f>
        <v>0</v>
      </c>
      <c r="D45" s="177">
        <f>B45</f>
        <v>0.02</v>
      </c>
      <c r="E45" s="42">
        <f>C45</f>
        <v>0</v>
      </c>
      <c r="F45" s="30" t="str">
        <f>IF('Cost Based Service Req.'!I50&gt;0,"YES","NO")</f>
        <v>NO</v>
      </c>
      <c r="G45" s="30">
        <f>IF(F45="YES",'Cost Based Service Req.'!I50,0)</f>
        <v>0</v>
      </c>
      <c r="H45" s="143">
        <f t="shared" ref="H45:H51" si="1">IF(F45="YES",B$35*(G45/100),0)</f>
        <v>0</v>
      </c>
      <c r="I45" s="42">
        <f>IF('Cost Based Service Req.'!C24='Cost Based Service Req.'!L3,0,(H45*0.1))</f>
        <v>0</v>
      </c>
      <c r="J45" s="42">
        <f t="shared" ref="J45:J51" si="2">H45-I45</f>
        <v>0</v>
      </c>
      <c r="K45" s="42">
        <f>G45</f>
        <v>0</v>
      </c>
      <c r="L45" s="42">
        <f>J45</f>
        <v>0</v>
      </c>
      <c r="M45" s="42">
        <f>IF('Cost Based Service Req.'!C$31='Cost Based Service Req.'!L$3,J45*35/100,0)</f>
        <v>0</v>
      </c>
      <c r="N45" s="42">
        <f>M45*N$44</f>
        <v>0</v>
      </c>
      <c r="O45" s="38"/>
      <c r="P45" s="38"/>
    </row>
    <row r="46" spans="1:16" x14ac:dyDescent="0.2">
      <c r="A46" s="29">
        <v>2</v>
      </c>
      <c r="B46" s="177">
        <v>0.15</v>
      </c>
      <c r="C46" s="42">
        <f>IF('Cost Based Service Req.'!$C$17='Cost Based Service Req.'!$L$3,$B$39*B46,IF('Cost Based Service Req.'!$C$17='Cost Based Service Req.'!$L$4,$B$35*B46,0))</f>
        <v>0</v>
      </c>
      <c r="D46" s="177">
        <f t="shared" ref="D46:E51" si="3">D45+B46</f>
        <v>0.16999999999999998</v>
      </c>
      <c r="E46" s="42">
        <f t="shared" si="3"/>
        <v>0</v>
      </c>
      <c r="F46" s="30" t="str">
        <f>IF('Cost Based Service Req.'!I61&gt;0,"YES","NO")</f>
        <v>NO</v>
      </c>
      <c r="G46" s="30">
        <f>IF(F46="YES",'Cost Based Service Req.'!I61,0)</f>
        <v>0</v>
      </c>
      <c r="H46" s="143">
        <f t="shared" si="1"/>
        <v>0</v>
      </c>
      <c r="I46" s="42">
        <f>IF('Cost Based Service Req.'!C24='Cost Based Service Req.'!L3,0,(H46*0.1))</f>
        <v>0</v>
      </c>
      <c r="J46" s="42">
        <f t="shared" si="2"/>
        <v>0</v>
      </c>
      <c r="K46" s="42">
        <f t="shared" ref="K46:K51" si="4">K45+G46</f>
        <v>0</v>
      </c>
      <c r="L46" s="42">
        <f t="shared" ref="L46:L51" si="5">L45+J46</f>
        <v>0</v>
      </c>
      <c r="M46" s="42">
        <f>IF('Cost Based Service Req.'!C$31='Cost Based Service Req.'!L$3,J46*35/100,0)</f>
        <v>0</v>
      </c>
      <c r="N46" s="42">
        <f>M46*N$44</f>
        <v>0</v>
      </c>
      <c r="O46" s="38"/>
      <c r="P46" s="38"/>
    </row>
    <row r="47" spans="1:16" x14ac:dyDescent="0.2">
      <c r="A47" s="29">
        <v>3</v>
      </c>
      <c r="B47" s="177">
        <v>0.2</v>
      </c>
      <c r="C47" s="42">
        <f>IF('Cost Based Service Req.'!$C$17='Cost Based Service Req.'!$L$3,$B$39*B47,IF('Cost Based Service Req.'!$C$17='Cost Based Service Req.'!$L$4,$B$35*B47,0))</f>
        <v>0</v>
      </c>
      <c r="D47" s="177">
        <f t="shared" si="3"/>
        <v>0.37</v>
      </c>
      <c r="E47" s="42">
        <f t="shared" si="3"/>
        <v>0</v>
      </c>
      <c r="F47" s="30" t="str">
        <f>IF('Cost Based Service Req.'!I70&gt;0,"YES","NO")</f>
        <v>NO</v>
      </c>
      <c r="G47" s="30">
        <f>IF(F47="YES",'Cost Based Service Req.'!I70,0)</f>
        <v>0</v>
      </c>
      <c r="H47" s="143">
        <f t="shared" si="1"/>
        <v>0</v>
      </c>
      <c r="I47" s="42">
        <f>IF('Cost Based Service Req.'!C24='Cost Based Service Req.'!L3,0,(H47*0.1))</f>
        <v>0</v>
      </c>
      <c r="J47" s="42">
        <f t="shared" si="2"/>
        <v>0</v>
      </c>
      <c r="K47" s="42">
        <f t="shared" si="4"/>
        <v>0</v>
      </c>
      <c r="L47" s="42">
        <f t="shared" si="5"/>
        <v>0</v>
      </c>
      <c r="M47" s="42">
        <f>IF('Cost Based Service Req.'!C$31='Cost Based Service Req.'!L$3,J47*35/100,0)</f>
        <v>0</v>
      </c>
      <c r="N47" s="42">
        <f>M47*N$44</f>
        <v>0</v>
      </c>
      <c r="O47" s="38"/>
      <c r="P47" s="38"/>
    </row>
    <row r="48" spans="1:16" x14ac:dyDescent="0.2">
      <c r="A48" s="29">
        <v>4.0999999999999996</v>
      </c>
      <c r="B48" s="177">
        <v>0.1</v>
      </c>
      <c r="C48" s="42">
        <f>IF('Cost Based Service Req.'!$C$17='Cost Based Service Req.'!$L$3,$B$39*B48,IF('Cost Based Service Req.'!$C$17='Cost Based Service Req.'!$L$4,$B$35*B48,0))</f>
        <v>0</v>
      </c>
      <c r="D48" s="177">
        <f t="shared" si="3"/>
        <v>0.47</v>
      </c>
      <c r="E48" s="42">
        <f t="shared" si="3"/>
        <v>0</v>
      </c>
      <c r="F48" s="30" t="str">
        <f>IF('Cost Based Service Req.'!I78&gt;0,"YES","NO")</f>
        <v>NO</v>
      </c>
      <c r="G48" s="30">
        <f>IF(F48="YES",'Cost Based Service Req.'!I78,0)</f>
        <v>0</v>
      </c>
      <c r="H48" s="143">
        <f t="shared" si="1"/>
        <v>0</v>
      </c>
      <c r="I48" s="42">
        <f>IF('Cost Based Service Req.'!C24='Cost Based Service Req.'!L3,0,(H48*0.1))</f>
        <v>0</v>
      </c>
      <c r="J48" s="42">
        <f t="shared" si="2"/>
        <v>0</v>
      </c>
      <c r="K48" s="42">
        <f t="shared" si="4"/>
        <v>0</v>
      </c>
      <c r="L48" s="42">
        <f t="shared" si="5"/>
        <v>0</v>
      </c>
      <c r="M48" s="42">
        <f>IF('Cost Based Service Req.'!C$31='Cost Based Service Req.'!L$3,J48*35/100,0)</f>
        <v>0</v>
      </c>
      <c r="N48" s="42">
        <f>M48*N$44</f>
        <v>0</v>
      </c>
      <c r="O48" s="38"/>
      <c r="P48" s="38"/>
    </row>
    <row r="49" spans="1:16" x14ac:dyDescent="0.2">
      <c r="A49" s="29">
        <v>4.2</v>
      </c>
      <c r="B49" s="177">
        <v>0.2</v>
      </c>
      <c r="C49" s="42">
        <f>IF('Cost Based Service Req.'!$C$17='Cost Based Service Req.'!$L$3,$B$39*B49,IF('Cost Based Service Req.'!$C$17='Cost Based Service Req.'!$L$4,$B$35*B49,0))</f>
        <v>0</v>
      </c>
      <c r="D49" s="177">
        <f t="shared" si="3"/>
        <v>0.66999999999999993</v>
      </c>
      <c r="E49" s="42">
        <f t="shared" si="3"/>
        <v>0</v>
      </c>
      <c r="F49" s="30" t="str">
        <f>IF('Cost Based Service Req.'!I88&gt;0,"YES","NO")</f>
        <v>NO</v>
      </c>
      <c r="G49" s="30">
        <f>IF(F49="YES",'Cost Based Service Req.'!I88,0)</f>
        <v>0</v>
      </c>
      <c r="H49" s="143">
        <f t="shared" si="1"/>
        <v>0</v>
      </c>
      <c r="I49" s="42">
        <f>IF('Cost Based Service Req.'!C24='Cost Based Service Req.'!L3,0,(H49*0.1))</f>
        <v>0</v>
      </c>
      <c r="J49" s="42">
        <f t="shared" si="2"/>
        <v>0</v>
      </c>
      <c r="K49" s="42">
        <f t="shared" si="4"/>
        <v>0</v>
      </c>
      <c r="L49" s="42">
        <f t="shared" si="5"/>
        <v>0</v>
      </c>
      <c r="M49" s="42">
        <f>IF('Cost Based Service Req.'!C$31='Cost Based Service Req.'!L$3,J49*35/100,0)</f>
        <v>0</v>
      </c>
      <c r="N49" s="42">
        <f>M49*N$44</f>
        <v>0</v>
      </c>
      <c r="O49" s="38"/>
      <c r="P49" s="38"/>
    </row>
    <row r="50" spans="1:16" x14ac:dyDescent="0.2">
      <c r="A50" s="29">
        <v>5</v>
      </c>
      <c r="B50" s="177">
        <v>0.3</v>
      </c>
      <c r="C50" s="42">
        <f>IF('Cost Based Service Req.'!$C$17='Cost Based Service Req.'!$L$3,$B$39*B50,IF('Cost Based Service Req.'!$C$17='Cost Based Service Req.'!$L$4,$B$35*B50,0))</f>
        <v>0</v>
      </c>
      <c r="D50" s="177">
        <f t="shared" si="3"/>
        <v>0.97</v>
      </c>
      <c r="E50" s="42">
        <f t="shared" si="3"/>
        <v>0</v>
      </c>
      <c r="F50" s="30" t="str">
        <f>IF('Cost Based Service Req.'!I100&gt;0,"YES","NO")</f>
        <v>NO</v>
      </c>
      <c r="G50" s="30">
        <f>IF(F50="YES",'Cost Based Service Req.'!I100,0)</f>
        <v>0</v>
      </c>
      <c r="H50" s="143">
        <f t="shared" si="1"/>
        <v>0</v>
      </c>
      <c r="I50" s="42">
        <f>IF('Cost Based Service Req.'!C28='Cost Based Service Req.'!L3,0,(H50*0.1))</f>
        <v>0</v>
      </c>
      <c r="J50" s="42">
        <f t="shared" si="2"/>
        <v>0</v>
      </c>
      <c r="K50" s="42">
        <f t="shared" si="4"/>
        <v>0</v>
      </c>
      <c r="L50" s="42">
        <f t="shared" si="5"/>
        <v>0</v>
      </c>
      <c r="M50" s="178"/>
      <c r="N50" s="42">
        <f>J50</f>
        <v>0</v>
      </c>
      <c r="O50" s="38"/>
      <c r="P50" s="38"/>
    </row>
    <row r="51" spans="1:16" x14ac:dyDescent="0.2">
      <c r="A51" s="29">
        <v>6</v>
      </c>
      <c r="B51" s="177">
        <v>0.03</v>
      </c>
      <c r="C51" s="42">
        <f>IF('Cost Based Service Req.'!$C$17='Cost Based Service Req.'!$L$3,$B$39*B51,IF('Cost Based Service Req.'!$C$17='Cost Based Service Req.'!$L$4,$B$35*B51,0))</f>
        <v>0</v>
      </c>
      <c r="D51" s="177">
        <f t="shared" si="3"/>
        <v>1</v>
      </c>
      <c r="E51" s="42">
        <f t="shared" si="3"/>
        <v>0</v>
      </c>
      <c r="F51" s="30" t="str">
        <f>IF('Cost Based Service Req.'!I107&gt;0,"YES","NO")</f>
        <v>NO</v>
      </c>
      <c r="G51" s="30">
        <f>IF(F51="YES",'Cost Based Service Req.'!I107,0)</f>
        <v>0</v>
      </c>
      <c r="H51" s="143">
        <f t="shared" si="1"/>
        <v>0</v>
      </c>
      <c r="I51" s="42">
        <f>IF('Cost Based Service Req.'!C28='Cost Based Service Req.'!L3,0,(H51*0.1))</f>
        <v>0</v>
      </c>
      <c r="J51" s="42">
        <f t="shared" si="2"/>
        <v>0</v>
      </c>
      <c r="K51" s="42">
        <f t="shared" si="4"/>
        <v>0</v>
      </c>
      <c r="L51" s="42">
        <f t="shared" si="5"/>
        <v>0</v>
      </c>
      <c r="M51" s="178"/>
      <c r="N51" s="42">
        <f>J51</f>
        <v>0</v>
      </c>
      <c r="O51"/>
    </row>
    <row r="52" spans="1:16" x14ac:dyDescent="0.2">
      <c r="A52" s="171"/>
      <c r="B52" s="179"/>
      <c r="C52" s="171"/>
      <c r="D52" s="171"/>
      <c r="E52" s="171"/>
      <c r="F52" s="173"/>
      <c r="G52" s="171"/>
      <c r="H52" s="180"/>
      <c r="I52" s="180"/>
      <c r="J52" s="180"/>
      <c r="K52" s="180"/>
      <c r="L52" s="180"/>
      <c r="N52" s="23"/>
      <c r="O52" s="23"/>
    </row>
    <row r="53" spans="1:16" x14ac:dyDescent="0.2">
      <c r="F53" s="23"/>
      <c r="I53" s="37"/>
      <c r="N53" s="23"/>
    </row>
    <row r="54" spans="1:16" x14ac:dyDescent="0.2">
      <c r="A54" s="4" t="s">
        <v>629</v>
      </c>
      <c r="B54" s="4"/>
      <c r="C54" s="4"/>
      <c r="D54" s="4"/>
      <c r="E54" s="4"/>
      <c r="F54" s="4"/>
      <c r="G54" s="4"/>
      <c r="H54" s="4"/>
      <c r="I54" s="4"/>
      <c r="J54" s="4"/>
      <c r="K54" s="4"/>
      <c r="L54" s="4"/>
      <c r="M54" s="4"/>
      <c r="N54" s="4"/>
      <c r="O54" s="37"/>
    </row>
    <row r="55" spans="1:16" x14ac:dyDescent="0.2">
      <c r="A55" s="175"/>
      <c r="B55" s="176"/>
      <c r="C55" s="29" t="s">
        <v>630</v>
      </c>
      <c r="D55" s="176"/>
      <c r="E55" s="176"/>
      <c r="F55" s="29"/>
      <c r="G55" s="176"/>
      <c r="H55" s="176"/>
      <c r="I55" s="29"/>
      <c r="J55"/>
      <c r="K55" s="176"/>
      <c r="L55" s="175"/>
      <c r="M55" s="4" t="s">
        <v>631</v>
      </c>
      <c r="N55" s="4"/>
      <c r="O55" s="23"/>
    </row>
    <row r="56" spans="1:16" x14ac:dyDescent="0.2">
      <c r="A56" s="29" t="s">
        <v>632</v>
      </c>
      <c r="B56" s="29" t="s">
        <v>633</v>
      </c>
      <c r="C56" s="29" t="s">
        <v>634</v>
      </c>
      <c r="D56" s="29" t="s">
        <v>635</v>
      </c>
      <c r="E56" s="29" t="s">
        <v>636</v>
      </c>
      <c r="F56" s="29" t="s">
        <v>637</v>
      </c>
      <c r="G56" s="29" t="s">
        <v>638</v>
      </c>
      <c r="H56" s="29" t="s">
        <v>639</v>
      </c>
      <c r="I56" s="29" t="s">
        <v>640</v>
      </c>
      <c r="J56" s="29" t="s">
        <v>641</v>
      </c>
      <c r="K56" s="29" t="s">
        <v>635</v>
      </c>
      <c r="L56" s="29" t="s">
        <v>636</v>
      </c>
      <c r="M56" s="29" t="s">
        <v>642</v>
      </c>
      <c r="N56" s="29" t="s">
        <v>643</v>
      </c>
      <c r="O56" s="38"/>
    </row>
    <row r="57" spans="1:16" x14ac:dyDescent="0.2">
      <c r="A57" s="30"/>
      <c r="B57" s="3"/>
      <c r="C57" s="30" t="s">
        <v>604</v>
      </c>
      <c r="D57" s="3"/>
      <c r="E57" s="30" t="s">
        <v>604</v>
      </c>
      <c r="F57" s="5"/>
      <c r="G57" s="5"/>
      <c r="H57" s="5"/>
      <c r="I57" s="5"/>
      <c r="J57" s="5"/>
      <c r="K57" s="5"/>
      <c r="L57" s="5"/>
      <c r="M57" s="30" t="s">
        <v>604</v>
      </c>
      <c r="N57" s="30">
        <f>'Time Based Service - Alternate'!C13</f>
        <v>0</v>
      </c>
      <c r="O57" s="38"/>
    </row>
    <row r="58" spans="1:16" x14ac:dyDescent="0.2">
      <c r="A58" s="29">
        <v>1</v>
      </c>
      <c r="B58" s="3"/>
      <c r="C58" s="143">
        <f>'Time Based Service - Alternate'!H32</f>
        <v>0</v>
      </c>
      <c r="D58" s="3"/>
      <c r="E58" s="42">
        <f>C58</f>
        <v>0</v>
      </c>
      <c r="F58" s="5"/>
      <c r="G58" s="5"/>
      <c r="H58" s="5"/>
      <c r="I58" s="5"/>
      <c r="J58" s="5"/>
      <c r="K58" s="5"/>
      <c r="L58" s="5"/>
      <c r="M58" s="42">
        <f>IF('Time Based Service - Alternate'!C$10='Time Based Service - Alternate'!R$3,C58*35/100,0)</f>
        <v>0</v>
      </c>
      <c r="N58" s="42">
        <f>M58*N$57</f>
        <v>0</v>
      </c>
      <c r="O58" s="38"/>
    </row>
    <row r="59" spans="1:16" x14ac:dyDescent="0.2">
      <c r="A59" s="29">
        <v>2</v>
      </c>
      <c r="B59" s="3"/>
      <c r="C59" s="143">
        <f>'Time Based Service - Alternate'!H43</f>
        <v>0</v>
      </c>
      <c r="D59" s="3"/>
      <c r="E59" s="42">
        <f t="shared" ref="E59:E64" si="6">E58+C59</f>
        <v>0</v>
      </c>
      <c r="F59" s="5"/>
      <c r="G59" s="5"/>
      <c r="H59" s="5"/>
      <c r="I59" s="5"/>
      <c r="J59" s="5"/>
      <c r="K59" s="5"/>
      <c r="L59" s="5"/>
      <c r="M59" s="42">
        <f>IF('Time Based Service - Alternate'!C$10='Time Based Service - Alternate'!R$3,C59*35/100,0)</f>
        <v>0</v>
      </c>
      <c r="N59" s="42">
        <f>M59*N$57</f>
        <v>0</v>
      </c>
      <c r="O59" s="38"/>
    </row>
    <row r="60" spans="1:16" x14ac:dyDescent="0.2">
      <c r="A60" s="29">
        <v>3</v>
      </c>
      <c r="B60" s="3"/>
      <c r="C60" s="143">
        <f>'Time Based Service - Alternate'!H52</f>
        <v>0</v>
      </c>
      <c r="D60" s="3"/>
      <c r="E60" s="42">
        <f t="shared" si="6"/>
        <v>0</v>
      </c>
      <c r="F60" s="5"/>
      <c r="G60" s="5"/>
      <c r="H60" s="5"/>
      <c r="I60" s="5"/>
      <c r="J60" s="5"/>
      <c r="K60" s="5"/>
      <c r="L60" s="5"/>
      <c r="M60" s="42">
        <f>IF('Time Based Service - Alternate'!C$10='Time Based Service - Alternate'!R$3,C60*35/100,0)</f>
        <v>0</v>
      </c>
      <c r="N60" s="42">
        <f>M60*N$57</f>
        <v>0</v>
      </c>
      <c r="O60" s="38"/>
    </row>
    <row r="61" spans="1:16" x14ac:dyDescent="0.2">
      <c r="A61" s="29">
        <v>4.0999999999999996</v>
      </c>
      <c r="B61" s="3"/>
      <c r="C61" s="143">
        <f>'Time Based Service - Alternate'!H60</f>
        <v>0</v>
      </c>
      <c r="D61" s="3"/>
      <c r="E61" s="42">
        <f t="shared" si="6"/>
        <v>0</v>
      </c>
      <c r="F61" s="5"/>
      <c r="G61" s="5"/>
      <c r="H61" s="5"/>
      <c r="I61" s="5"/>
      <c r="J61" s="5"/>
      <c r="K61" s="5"/>
      <c r="L61" s="5"/>
      <c r="M61" s="42">
        <f>IF('Time Based Service - Alternate'!C$10='Time Based Service - Alternate'!R$3,C61*35/100,0)</f>
        <v>0</v>
      </c>
      <c r="N61" s="42">
        <f>M61*N$57</f>
        <v>0</v>
      </c>
      <c r="O61" s="38"/>
    </row>
    <row r="62" spans="1:16" x14ac:dyDescent="0.2">
      <c r="A62" s="29">
        <v>4.2</v>
      </c>
      <c r="B62" s="3"/>
      <c r="C62" s="143">
        <f>'Time Based Service - Alternate'!H70</f>
        <v>0</v>
      </c>
      <c r="D62" s="3"/>
      <c r="E62" s="42">
        <f t="shared" si="6"/>
        <v>0</v>
      </c>
      <c r="F62" s="5"/>
      <c r="G62" s="5"/>
      <c r="H62" s="5"/>
      <c r="I62" s="5"/>
      <c r="J62" s="5"/>
      <c r="K62" s="5"/>
      <c r="L62" s="5"/>
      <c r="M62" s="42">
        <f>IF('Time Based Service - Alternate'!C$10='Time Based Service - Alternate'!R$3,C62*35/100,0)</f>
        <v>0</v>
      </c>
      <c r="N62" s="42">
        <f>M62*N$57</f>
        <v>0</v>
      </c>
      <c r="O62" s="38"/>
    </row>
    <row r="63" spans="1:16" x14ac:dyDescent="0.2">
      <c r="A63" s="29">
        <v>5</v>
      </c>
      <c r="B63" s="3"/>
      <c r="C63" s="143">
        <f>'Time Based Service - Alternate'!H82</f>
        <v>0</v>
      </c>
      <c r="D63" s="3"/>
      <c r="E63" s="42">
        <f t="shared" si="6"/>
        <v>0</v>
      </c>
      <c r="F63" s="5"/>
      <c r="G63" s="5"/>
      <c r="H63" s="5"/>
      <c r="I63" s="5"/>
      <c r="J63" s="5"/>
      <c r="K63" s="5"/>
      <c r="L63" s="5"/>
      <c r="M63" s="178"/>
      <c r="N63" s="42">
        <f>C63</f>
        <v>0</v>
      </c>
    </row>
    <row r="64" spans="1:16" x14ac:dyDescent="0.2">
      <c r="A64" s="29">
        <v>6</v>
      </c>
      <c r="B64" s="3"/>
      <c r="C64" s="143">
        <f>'Time Based Service - Alternate'!H89</f>
        <v>0</v>
      </c>
      <c r="D64" s="3"/>
      <c r="E64" s="42">
        <f t="shared" si="6"/>
        <v>0</v>
      </c>
      <c r="F64" s="5"/>
      <c r="G64" s="5"/>
      <c r="H64" s="5"/>
      <c r="I64" s="5"/>
      <c r="J64" s="5"/>
      <c r="K64" s="5"/>
      <c r="L64" s="5"/>
      <c r="M64" s="178"/>
      <c r="N64" s="42">
        <f>C64</f>
        <v>0</v>
      </c>
    </row>
    <row r="65" spans="3:14" x14ac:dyDescent="0.2">
      <c r="F65" s="23"/>
      <c r="J65" s="161"/>
      <c r="K65" s="161"/>
      <c r="L65" s="161"/>
      <c r="N65" s="23"/>
    </row>
    <row r="66" spans="3:14" x14ac:dyDescent="0.2">
      <c r="C66" s="23"/>
      <c r="F66" s="23"/>
      <c r="J66" s="38"/>
      <c r="K66" s="38"/>
      <c r="L66" s="38"/>
      <c r="N66" s="23"/>
    </row>
    <row r="67" spans="3:14" x14ac:dyDescent="0.2">
      <c r="F67" s="23"/>
      <c r="J67" s="38"/>
      <c r="K67" s="38"/>
      <c r="L67" s="38"/>
    </row>
    <row r="68" spans="3:14" x14ac:dyDescent="0.2">
      <c r="F68" s="23"/>
      <c r="J68" s="37"/>
      <c r="K68" s="37"/>
      <c r="L68" s="37"/>
    </row>
    <row r="69" spans="3:14" x14ac:dyDescent="0.2">
      <c r="F69" s="23"/>
      <c r="J69" s="161"/>
      <c r="K69" s="161"/>
      <c r="L69" s="161"/>
    </row>
    <row r="70" spans="3:14" x14ac:dyDescent="0.2">
      <c r="F70" s="23"/>
      <c r="J70" s="38"/>
      <c r="K70" s="38"/>
      <c r="L70" s="38"/>
    </row>
    <row r="71" spans="3:14" x14ac:dyDescent="0.2">
      <c r="F71" s="23"/>
    </row>
    <row r="72" spans="3:14" x14ac:dyDescent="0.2">
      <c r="F72" s="23"/>
    </row>
    <row r="73" spans="3:14" x14ac:dyDescent="0.2">
      <c r="F73" s="23"/>
    </row>
    <row r="74" spans="3:14" x14ac:dyDescent="0.2">
      <c r="F74" s="23"/>
    </row>
    <row r="75" spans="3:14" x14ac:dyDescent="0.2">
      <c r="F75" s="23"/>
    </row>
    <row r="76" spans="3:14" x14ac:dyDescent="0.2">
      <c r="F76" s="23"/>
    </row>
    <row r="77" spans="3:14" x14ac:dyDescent="0.2">
      <c r="F77" s="23"/>
    </row>
    <row r="78" spans="3:14" x14ac:dyDescent="0.2">
      <c r="F78" s="23"/>
    </row>
    <row r="79" spans="3:14" x14ac:dyDescent="0.2">
      <c r="F79" s="23"/>
    </row>
    <row r="80" spans="3:14" x14ac:dyDescent="0.2">
      <c r="F80" s="23"/>
    </row>
    <row r="81" spans="6:6" x14ac:dyDescent="0.2">
      <c r="F81" s="23"/>
    </row>
    <row r="82" spans="6:6" x14ac:dyDescent="0.2">
      <c r="F82" s="23"/>
    </row>
    <row r="83" spans="6:6" x14ac:dyDescent="0.2">
      <c r="F83" s="23"/>
    </row>
    <row r="84" spans="6:6" x14ac:dyDescent="0.2">
      <c r="F84" s="23"/>
    </row>
    <row r="85" spans="6:6" x14ac:dyDescent="0.2">
      <c r="F85" s="23"/>
    </row>
    <row r="86" spans="6:6" x14ac:dyDescent="0.2">
      <c r="F86" s="23"/>
    </row>
    <row r="87" spans="6:6" x14ac:dyDescent="0.2">
      <c r="F87" s="23"/>
    </row>
    <row r="88" spans="6:6" x14ac:dyDescent="0.2">
      <c r="F88" s="23"/>
    </row>
    <row r="89" spans="6:6" x14ac:dyDescent="0.2">
      <c r="F89" s="23"/>
    </row>
    <row r="90" spans="6:6" x14ac:dyDescent="0.2">
      <c r="F90" s="23"/>
    </row>
    <row r="91" spans="6:6" x14ac:dyDescent="0.2">
      <c r="F91" s="23"/>
    </row>
    <row r="92" spans="6:6" x14ac:dyDescent="0.2">
      <c r="F92" s="23"/>
    </row>
    <row r="93" spans="6:6" x14ac:dyDescent="0.2">
      <c r="F93" s="23"/>
    </row>
    <row r="94" spans="6:6" x14ac:dyDescent="0.2">
      <c r="F94" s="23"/>
    </row>
    <row r="95" spans="6:6" x14ac:dyDescent="0.2">
      <c r="F95" s="23"/>
    </row>
    <row r="96" spans="6:6" x14ac:dyDescent="0.2">
      <c r="F96" s="23"/>
    </row>
    <row r="97" spans="6:6" x14ac:dyDescent="0.2">
      <c r="F97" s="23"/>
    </row>
    <row r="98" spans="6:6" x14ac:dyDescent="0.2">
      <c r="F98" s="23"/>
    </row>
    <row r="99" spans="6:6" x14ac:dyDescent="0.2">
      <c r="F99" s="23"/>
    </row>
    <row r="100" spans="6:6" x14ac:dyDescent="0.2">
      <c r="F100" s="23"/>
    </row>
    <row r="101" spans="6:6" x14ac:dyDescent="0.2">
      <c r="F101" s="23"/>
    </row>
    <row r="102" spans="6:6" x14ac:dyDescent="0.2">
      <c r="F102" s="23"/>
    </row>
    <row r="103" spans="6:6" x14ac:dyDescent="0.2">
      <c r="F103" s="23"/>
    </row>
    <row r="104" spans="6:6" x14ac:dyDescent="0.2">
      <c r="F104" s="23"/>
    </row>
    <row r="105" spans="6:6" x14ac:dyDescent="0.2">
      <c r="F105" s="23"/>
    </row>
    <row r="106" spans="6:6" x14ac:dyDescent="0.2">
      <c r="F106" s="23"/>
    </row>
    <row r="107" spans="6:6" x14ac:dyDescent="0.2">
      <c r="F107" s="23"/>
    </row>
    <row r="108" spans="6:6" x14ac:dyDescent="0.2">
      <c r="F108" s="23"/>
    </row>
    <row r="109" spans="6:6" x14ac:dyDescent="0.2">
      <c r="F109" s="23"/>
    </row>
    <row r="110" spans="6:6" x14ac:dyDescent="0.2">
      <c r="F110" s="23"/>
    </row>
    <row r="111" spans="6:6" x14ac:dyDescent="0.2">
      <c r="F111" s="23"/>
    </row>
    <row r="112" spans="6:6" x14ac:dyDescent="0.2">
      <c r="F112" s="23"/>
    </row>
    <row r="113" spans="6:6" x14ac:dyDescent="0.2">
      <c r="F113" s="23"/>
    </row>
    <row r="114" spans="6:6" x14ac:dyDescent="0.2">
      <c r="F114" s="23"/>
    </row>
    <row r="115" spans="6:6" x14ac:dyDescent="0.2">
      <c r="F115" s="23"/>
    </row>
    <row r="116" spans="6:6" x14ac:dyDescent="0.2">
      <c r="F116" s="23"/>
    </row>
    <row r="117" spans="6:6" x14ac:dyDescent="0.2">
      <c r="F117" s="23"/>
    </row>
    <row r="118" spans="6:6" x14ac:dyDescent="0.2">
      <c r="F118" s="23"/>
    </row>
    <row r="119" spans="6:6" x14ac:dyDescent="0.2">
      <c r="F119" s="23"/>
    </row>
    <row r="120" spans="6:6" x14ac:dyDescent="0.2">
      <c r="F120" s="23"/>
    </row>
    <row r="121" spans="6:6" x14ac:dyDescent="0.2">
      <c r="F121" s="23"/>
    </row>
    <row r="122" spans="6:6" x14ac:dyDescent="0.2">
      <c r="F122" s="23"/>
    </row>
    <row r="123" spans="6:6" x14ac:dyDescent="0.2">
      <c r="F123" s="23"/>
    </row>
    <row r="124" spans="6:6" x14ac:dyDescent="0.2">
      <c r="F124" s="23"/>
    </row>
    <row r="125" spans="6:6" x14ac:dyDescent="0.2">
      <c r="F125" s="23"/>
    </row>
    <row r="126" spans="6:6" x14ac:dyDescent="0.2">
      <c r="F126" s="23"/>
    </row>
    <row r="127" spans="6:6" x14ac:dyDescent="0.2">
      <c r="F127" s="23"/>
    </row>
    <row r="128" spans="6:6" x14ac:dyDescent="0.2">
      <c r="F128" s="23"/>
    </row>
    <row r="129" spans="6:6" x14ac:dyDescent="0.2">
      <c r="F129" s="23"/>
    </row>
    <row r="130" spans="6:6" x14ac:dyDescent="0.2">
      <c r="F130" s="23"/>
    </row>
    <row r="131" spans="6:6" x14ac:dyDescent="0.2">
      <c r="F131" s="23"/>
    </row>
    <row r="132" spans="6:6" x14ac:dyDescent="0.2">
      <c r="F132" s="23"/>
    </row>
    <row r="133" spans="6:6" x14ac:dyDescent="0.2">
      <c r="F133" s="23"/>
    </row>
    <row r="134" spans="6:6" x14ac:dyDescent="0.2">
      <c r="F134" s="23"/>
    </row>
    <row r="135" spans="6:6" x14ac:dyDescent="0.2">
      <c r="F135" s="23"/>
    </row>
    <row r="136" spans="6:6" x14ac:dyDescent="0.2">
      <c r="F136" s="23"/>
    </row>
    <row r="137" spans="6:6" x14ac:dyDescent="0.2">
      <c r="F137" s="23"/>
    </row>
    <row r="138" spans="6:6" x14ac:dyDescent="0.2">
      <c r="F138" s="23"/>
    </row>
    <row r="139" spans="6:6" x14ac:dyDescent="0.2">
      <c r="F139" s="23"/>
    </row>
    <row r="140" spans="6:6" x14ac:dyDescent="0.2">
      <c r="F140" s="23"/>
    </row>
    <row r="141" spans="6:6" x14ac:dyDescent="0.2">
      <c r="F141" s="23"/>
    </row>
    <row r="142" spans="6:6" x14ac:dyDescent="0.2">
      <c r="F142" s="23"/>
    </row>
    <row r="143" spans="6:6" x14ac:dyDescent="0.2">
      <c r="F143" s="23"/>
    </row>
    <row r="144" spans="6:6" x14ac:dyDescent="0.2">
      <c r="F144" s="23"/>
    </row>
    <row r="145" spans="6:6" x14ac:dyDescent="0.2">
      <c r="F145" s="23"/>
    </row>
    <row r="146" spans="6:6" x14ac:dyDescent="0.2">
      <c r="F146" s="23"/>
    </row>
    <row r="147" spans="6:6" x14ac:dyDescent="0.2">
      <c r="F147" s="23"/>
    </row>
    <row r="148" spans="6:6" x14ac:dyDescent="0.2">
      <c r="F148" s="23"/>
    </row>
    <row r="149" spans="6:6" x14ac:dyDescent="0.2">
      <c r="F149" s="23"/>
    </row>
    <row r="150" spans="6:6" x14ac:dyDescent="0.2">
      <c r="F150" s="23"/>
    </row>
    <row r="151" spans="6:6" x14ac:dyDescent="0.2">
      <c r="F151" s="23"/>
    </row>
    <row r="152" spans="6:6" x14ac:dyDescent="0.2">
      <c r="F152" s="23"/>
    </row>
    <row r="153" spans="6:6" x14ac:dyDescent="0.2">
      <c r="F153" s="23"/>
    </row>
    <row r="154" spans="6:6" x14ac:dyDescent="0.2">
      <c r="F154" s="23"/>
    </row>
    <row r="155" spans="6:6" x14ac:dyDescent="0.2">
      <c r="F155" s="23"/>
    </row>
    <row r="156" spans="6:6" x14ac:dyDescent="0.2">
      <c r="F156" s="23"/>
    </row>
    <row r="157" spans="6:6" x14ac:dyDescent="0.2">
      <c r="F157" s="23"/>
    </row>
    <row r="158" spans="6:6" x14ac:dyDescent="0.2">
      <c r="F158" s="23"/>
    </row>
    <row r="159" spans="6:6" x14ac:dyDescent="0.2">
      <c r="F159" s="23"/>
    </row>
    <row r="160" spans="6:6" x14ac:dyDescent="0.2">
      <c r="F160" s="23"/>
    </row>
    <row r="161" spans="6:6" x14ac:dyDescent="0.2">
      <c r="F161" s="23"/>
    </row>
    <row r="162" spans="6:6" x14ac:dyDescent="0.2">
      <c r="F162" s="23"/>
    </row>
    <row r="163" spans="6:6" x14ac:dyDescent="0.2">
      <c r="F163" s="23"/>
    </row>
    <row r="164" spans="6:6" x14ac:dyDescent="0.2">
      <c r="F164" s="23"/>
    </row>
    <row r="165" spans="6:6" x14ac:dyDescent="0.2">
      <c r="F165" s="23"/>
    </row>
    <row r="166" spans="6:6" x14ac:dyDescent="0.2">
      <c r="F166" s="23"/>
    </row>
    <row r="167" spans="6:6" x14ac:dyDescent="0.2">
      <c r="F167" s="23"/>
    </row>
    <row r="168" spans="6:6" x14ac:dyDescent="0.2">
      <c r="F168" s="23"/>
    </row>
    <row r="169" spans="6:6" x14ac:dyDescent="0.2">
      <c r="F169" s="23"/>
    </row>
    <row r="170" spans="6:6" x14ac:dyDescent="0.2">
      <c r="F170" s="23"/>
    </row>
    <row r="171" spans="6:6" x14ac:dyDescent="0.2">
      <c r="F171" s="23"/>
    </row>
    <row r="172" spans="6:6" x14ac:dyDescent="0.2">
      <c r="F172" s="23"/>
    </row>
    <row r="173" spans="6:6" x14ac:dyDescent="0.2">
      <c r="F173" s="23"/>
    </row>
    <row r="174" spans="6:6" x14ac:dyDescent="0.2">
      <c r="F174" s="23"/>
    </row>
    <row r="175" spans="6:6" x14ac:dyDescent="0.2">
      <c r="F175" s="23"/>
    </row>
    <row r="176" spans="6:6" x14ac:dyDescent="0.2">
      <c r="F176" s="23"/>
    </row>
    <row r="177" spans="6:6" x14ac:dyDescent="0.2">
      <c r="F177" s="23"/>
    </row>
    <row r="178" spans="6:6" x14ac:dyDescent="0.2">
      <c r="F178" s="23"/>
    </row>
    <row r="179" spans="6:6" x14ac:dyDescent="0.2">
      <c r="F179" s="23"/>
    </row>
    <row r="180" spans="6:6" x14ac:dyDescent="0.2">
      <c r="F180" s="23"/>
    </row>
    <row r="181" spans="6:6" x14ac:dyDescent="0.2">
      <c r="F181" s="23"/>
    </row>
    <row r="182" spans="6:6" x14ac:dyDescent="0.2">
      <c r="F182" s="23"/>
    </row>
    <row r="183" spans="6:6" x14ac:dyDescent="0.2">
      <c r="F183" s="23"/>
    </row>
    <row r="184" spans="6:6" x14ac:dyDescent="0.2">
      <c r="F184" s="23"/>
    </row>
    <row r="185" spans="6:6" x14ac:dyDescent="0.2">
      <c r="F185" s="23"/>
    </row>
    <row r="186" spans="6:6" x14ac:dyDescent="0.2">
      <c r="F186" s="23"/>
    </row>
    <row r="187" spans="6:6" x14ac:dyDescent="0.2">
      <c r="F187" s="23"/>
    </row>
    <row r="188" spans="6:6" x14ac:dyDescent="0.2">
      <c r="F188" s="23"/>
    </row>
    <row r="189" spans="6:6" x14ac:dyDescent="0.2">
      <c r="F189" s="23"/>
    </row>
    <row r="190" spans="6:6" x14ac:dyDescent="0.2">
      <c r="F190" s="23"/>
    </row>
    <row r="191" spans="6:6" x14ac:dyDescent="0.2">
      <c r="F191" s="23"/>
    </row>
    <row r="192" spans="6:6" x14ac:dyDescent="0.2">
      <c r="F192" s="23"/>
    </row>
    <row r="193" spans="6:6" x14ac:dyDescent="0.2">
      <c r="F193" s="23"/>
    </row>
    <row r="194" spans="6:6" x14ac:dyDescent="0.2">
      <c r="F194" s="23"/>
    </row>
    <row r="195" spans="6:6" x14ac:dyDescent="0.2">
      <c r="F195" s="23"/>
    </row>
    <row r="196" spans="6:6" x14ac:dyDescent="0.2">
      <c r="F196" s="23"/>
    </row>
    <row r="197" spans="6:6" x14ac:dyDescent="0.2">
      <c r="F197" s="23"/>
    </row>
    <row r="198" spans="6:6" x14ac:dyDescent="0.2">
      <c r="F198" s="23"/>
    </row>
    <row r="199" spans="6:6" x14ac:dyDescent="0.2">
      <c r="F199" s="23"/>
    </row>
    <row r="200" spans="6:6" x14ac:dyDescent="0.2">
      <c r="F200" s="23"/>
    </row>
    <row r="201" spans="6:6" x14ac:dyDescent="0.2">
      <c r="F201" s="23"/>
    </row>
    <row r="202" spans="6:6" x14ac:dyDescent="0.2">
      <c r="F202" s="23"/>
    </row>
    <row r="203" spans="6:6" x14ac:dyDescent="0.2">
      <c r="F203" s="23"/>
    </row>
    <row r="204" spans="6:6" x14ac:dyDescent="0.2">
      <c r="F204" s="23"/>
    </row>
    <row r="205" spans="6:6" x14ac:dyDescent="0.2">
      <c r="F205" s="23"/>
    </row>
    <row r="206" spans="6:6" x14ac:dyDescent="0.2">
      <c r="F206" s="23"/>
    </row>
    <row r="207" spans="6:6" x14ac:dyDescent="0.2">
      <c r="F207" s="23"/>
    </row>
    <row r="208" spans="6:6" x14ac:dyDescent="0.2">
      <c r="F208" s="23"/>
    </row>
    <row r="209" spans="6:6" x14ac:dyDescent="0.2">
      <c r="F209" s="23"/>
    </row>
    <row r="210" spans="6:6" x14ac:dyDescent="0.2">
      <c r="F210" s="23"/>
    </row>
    <row r="211" spans="6:6" x14ac:dyDescent="0.2">
      <c r="F211" s="23"/>
    </row>
    <row r="212" spans="6:6" x14ac:dyDescent="0.2">
      <c r="F212" s="23"/>
    </row>
    <row r="213" spans="6:6" x14ac:dyDescent="0.2">
      <c r="F213" s="23"/>
    </row>
    <row r="214" spans="6:6" x14ac:dyDescent="0.2">
      <c r="F214" s="23"/>
    </row>
    <row r="215" spans="6:6" x14ac:dyDescent="0.2">
      <c r="F215" s="23"/>
    </row>
    <row r="216" spans="6:6" x14ac:dyDescent="0.2">
      <c r="F216" s="23"/>
    </row>
    <row r="217" spans="6:6" x14ac:dyDescent="0.2">
      <c r="F217" s="23"/>
    </row>
    <row r="218" spans="6:6" x14ac:dyDescent="0.2">
      <c r="F218" s="23"/>
    </row>
    <row r="219" spans="6:6" x14ac:dyDescent="0.2">
      <c r="F219" s="23"/>
    </row>
    <row r="220" spans="6:6" x14ac:dyDescent="0.2">
      <c r="F220" s="23"/>
    </row>
    <row r="221" spans="6:6" x14ac:dyDescent="0.2">
      <c r="F221" s="23"/>
    </row>
    <row r="222" spans="6:6" x14ac:dyDescent="0.2">
      <c r="F222" s="23"/>
    </row>
    <row r="223" spans="6:6" x14ac:dyDescent="0.2">
      <c r="F223" s="23"/>
    </row>
    <row r="224" spans="6:6" x14ac:dyDescent="0.2">
      <c r="F224" s="23"/>
    </row>
    <row r="225" spans="6:6" x14ac:dyDescent="0.2">
      <c r="F225" s="23"/>
    </row>
    <row r="226" spans="6:6" x14ac:dyDescent="0.2">
      <c r="F226" s="23"/>
    </row>
    <row r="227" spans="6:6" x14ac:dyDescent="0.2">
      <c r="F227" s="23"/>
    </row>
    <row r="228" spans="6:6" x14ac:dyDescent="0.2">
      <c r="F228" s="23"/>
    </row>
    <row r="229" spans="6:6" x14ac:dyDescent="0.2">
      <c r="F229" s="23"/>
    </row>
    <row r="230" spans="6:6" x14ac:dyDescent="0.2">
      <c r="F230" s="23"/>
    </row>
    <row r="231" spans="6:6" x14ac:dyDescent="0.2">
      <c r="F231" s="23"/>
    </row>
    <row r="232" spans="6:6" x14ac:dyDescent="0.2">
      <c r="F232" s="23"/>
    </row>
    <row r="233" spans="6:6" x14ac:dyDescent="0.2">
      <c r="F233" s="23"/>
    </row>
    <row r="234" spans="6:6" x14ac:dyDescent="0.2">
      <c r="F234" s="23"/>
    </row>
    <row r="235" spans="6:6" x14ac:dyDescent="0.2">
      <c r="F235" s="23"/>
    </row>
    <row r="236" spans="6:6" x14ac:dyDescent="0.2">
      <c r="F236" s="23"/>
    </row>
    <row r="237" spans="6:6" x14ac:dyDescent="0.2">
      <c r="F237" s="23"/>
    </row>
    <row r="238" spans="6:6" x14ac:dyDescent="0.2">
      <c r="F238" s="23"/>
    </row>
    <row r="239" spans="6:6" x14ac:dyDescent="0.2">
      <c r="F239" s="23"/>
    </row>
    <row r="240" spans="6:6" x14ac:dyDescent="0.2">
      <c r="F240" s="23"/>
    </row>
    <row r="241" spans="6:6" x14ac:dyDescent="0.2">
      <c r="F241" s="23"/>
    </row>
    <row r="242" spans="6:6" x14ac:dyDescent="0.2">
      <c r="F242" s="23"/>
    </row>
    <row r="243" spans="6:6" x14ac:dyDescent="0.2">
      <c r="F243" s="23"/>
    </row>
    <row r="244" spans="6:6" x14ac:dyDescent="0.2">
      <c r="F244" s="23"/>
    </row>
    <row r="245" spans="6:6" x14ac:dyDescent="0.2">
      <c r="F245" s="23"/>
    </row>
    <row r="246" spans="6:6" x14ac:dyDescent="0.2">
      <c r="F246" s="23"/>
    </row>
    <row r="247" spans="6:6" x14ac:dyDescent="0.2">
      <c r="F247" s="23"/>
    </row>
    <row r="248" spans="6:6" x14ac:dyDescent="0.2">
      <c r="F248" s="23"/>
    </row>
    <row r="249" spans="6:6" x14ac:dyDescent="0.2">
      <c r="F249" s="23"/>
    </row>
    <row r="250" spans="6:6" x14ac:dyDescent="0.2">
      <c r="F250" s="23"/>
    </row>
    <row r="251" spans="6:6" x14ac:dyDescent="0.2">
      <c r="F251" s="23"/>
    </row>
    <row r="252" spans="6:6" x14ac:dyDescent="0.2">
      <c r="F252" s="23"/>
    </row>
    <row r="253" spans="6:6" x14ac:dyDescent="0.2">
      <c r="F253" s="23"/>
    </row>
    <row r="254" spans="6:6" x14ac:dyDescent="0.2">
      <c r="F254" s="23"/>
    </row>
    <row r="255" spans="6:6" x14ac:dyDescent="0.2">
      <c r="F255" s="23"/>
    </row>
    <row r="256" spans="6:6" x14ac:dyDescent="0.2">
      <c r="F256" s="23"/>
    </row>
    <row r="257" spans="6:6" x14ac:dyDescent="0.2">
      <c r="F257" s="23"/>
    </row>
    <row r="258" spans="6:6" x14ac:dyDescent="0.2">
      <c r="F258" s="23"/>
    </row>
    <row r="259" spans="6:6" x14ac:dyDescent="0.2">
      <c r="F259" s="23"/>
    </row>
    <row r="260" spans="6:6" x14ac:dyDescent="0.2">
      <c r="F260" s="23"/>
    </row>
    <row r="261" spans="6:6" x14ac:dyDescent="0.2">
      <c r="F261" s="23"/>
    </row>
    <row r="262" spans="6:6" x14ac:dyDescent="0.2">
      <c r="F262" s="23"/>
    </row>
    <row r="263" spans="6:6" x14ac:dyDescent="0.2">
      <c r="F263" s="23"/>
    </row>
    <row r="264" spans="6:6" x14ac:dyDescent="0.2">
      <c r="F264" s="23"/>
    </row>
    <row r="265" spans="6:6" x14ac:dyDescent="0.2">
      <c r="F265" s="23"/>
    </row>
    <row r="266" spans="6:6" x14ac:dyDescent="0.2">
      <c r="F266" s="23"/>
    </row>
    <row r="267" spans="6:6" x14ac:dyDescent="0.2">
      <c r="F267" s="23"/>
    </row>
    <row r="268" spans="6:6" x14ac:dyDescent="0.2">
      <c r="F268" s="23"/>
    </row>
    <row r="269" spans="6:6" x14ac:dyDescent="0.2">
      <c r="F269" s="23"/>
    </row>
    <row r="270" spans="6:6" x14ac:dyDescent="0.2">
      <c r="F270" s="23"/>
    </row>
    <row r="271" spans="6:6" x14ac:dyDescent="0.2">
      <c r="F271" s="23"/>
    </row>
    <row r="272" spans="6:6" x14ac:dyDescent="0.2">
      <c r="F272" s="23"/>
    </row>
    <row r="273" spans="6:6" x14ac:dyDescent="0.2">
      <c r="F273" s="23"/>
    </row>
    <row r="274" spans="6:6" x14ac:dyDescent="0.2">
      <c r="F274" s="23"/>
    </row>
    <row r="275" spans="6:6" x14ac:dyDescent="0.2">
      <c r="F275" s="23"/>
    </row>
    <row r="276" spans="6:6" x14ac:dyDescent="0.2">
      <c r="F276" s="23"/>
    </row>
    <row r="277" spans="6:6" x14ac:dyDescent="0.2">
      <c r="F277" s="23"/>
    </row>
    <row r="278" spans="6:6" x14ac:dyDescent="0.2">
      <c r="F278" s="23"/>
    </row>
    <row r="279" spans="6:6" x14ac:dyDescent="0.2">
      <c r="F279" s="23"/>
    </row>
    <row r="280" spans="6:6" x14ac:dyDescent="0.2">
      <c r="F280" s="23"/>
    </row>
    <row r="281" spans="6:6" x14ac:dyDescent="0.2">
      <c r="F281" s="23"/>
    </row>
    <row r="282" spans="6:6" x14ac:dyDescent="0.2">
      <c r="F282" s="23"/>
    </row>
    <row r="283" spans="6:6" x14ac:dyDescent="0.2">
      <c r="F283" s="23"/>
    </row>
    <row r="284" spans="6:6" x14ac:dyDescent="0.2">
      <c r="F284" s="23"/>
    </row>
    <row r="285" spans="6:6" x14ac:dyDescent="0.2">
      <c r="F285" s="23"/>
    </row>
    <row r="286" spans="6:6" x14ac:dyDescent="0.2">
      <c r="F286" s="23"/>
    </row>
    <row r="287" spans="6:6" x14ac:dyDescent="0.2">
      <c r="F287" s="23"/>
    </row>
    <row r="288" spans="6:6" x14ac:dyDescent="0.2">
      <c r="F288" s="23"/>
    </row>
    <row r="289" spans="6:6" x14ac:dyDescent="0.2">
      <c r="F289" s="23"/>
    </row>
    <row r="290" spans="6:6" x14ac:dyDescent="0.2">
      <c r="F290" s="23"/>
    </row>
    <row r="291" spans="6:6" x14ac:dyDescent="0.2">
      <c r="F291" s="23"/>
    </row>
    <row r="292" spans="6:6" x14ac:dyDescent="0.2">
      <c r="F292" s="23"/>
    </row>
    <row r="293" spans="6:6" x14ac:dyDescent="0.2">
      <c r="F293" s="23"/>
    </row>
    <row r="294" spans="6:6" x14ac:dyDescent="0.2">
      <c r="F294" s="23"/>
    </row>
    <row r="295" spans="6:6" x14ac:dyDescent="0.2">
      <c r="F295" s="23"/>
    </row>
    <row r="296" spans="6:6" x14ac:dyDescent="0.2">
      <c r="F296" s="23"/>
    </row>
    <row r="297" spans="6:6" x14ac:dyDescent="0.2">
      <c r="F297" s="23"/>
    </row>
    <row r="298" spans="6:6" x14ac:dyDescent="0.2">
      <c r="F298" s="23"/>
    </row>
    <row r="299" spans="6:6" x14ac:dyDescent="0.2">
      <c r="F299" s="23"/>
    </row>
    <row r="300" spans="6:6" x14ac:dyDescent="0.2">
      <c r="F300" s="23"/>
    </row>
    <row r="301" spans="6:6" x14ac:dyDescent="0.2">
      <c r="F301" s="23"/>
    </row>
    <row r="302" spans="6:6" x14ac:dyDescent="0.2">
      <c r="F302" s="23"/>
    </row>
    <row r="303" spans="6:6" x14ac:dyDescent="0.2">
      <c r="F303" s="23"/>
    </row>
    <row r="304" spans="6:6" x14ac:dyDescent="0.2">
      <c r="F304" s="23"/>
    </row>
    <row r="305" spans="6:6" x14ac:dyDescent="0.2">
      <c r="F305" s="23"/>
    </row>
    <row r="306" spans="6:6" x14ac:dyDescent="0.2">
      <c r="F306" s="23"/>
    </row>
    <row r="307" spans="6:6" x14ac:dyDescent="0.2">
      <c r="F307" s="23"/>
    </row>
    <row r="308" spans="6:6" x14ac:dyDescent="0.2">
      <c r="F308" s="23"/>
    </row>
    <row r="309" spans="6:6" x14ac:dyDescent="0.2">
      <c r="F309" s="23"/>
    </row>
    <row r="310" spans="6:6" x14ac:dyDescent="0.2">
      <c r="F310" s="23"/>
    </row>
    <row r="311" spans="6:6" x14ac:dyDescent="0.2">
      <c r="F311" s="23"/>
    </row>
    <row r="312" spans="6:6" x14ac:dyDescent="0.2">
      <c r="F312" s="23"/>
    </row>
    <row r="313" spans="6:6" x14ac:dyDescent="0.2">
      <c r="F313" s="23"/>
    </row>
    <row r="314" spans="6:6" x14ac:dyDescent="0.2">
      <c r="F314" s="23"/>
    </row>
    <row r="315" spans="6:6" x14ac:dyDescent="0.2">
      <c r="F315" s="23"/>
    </row>
    <row r="316" spans="6:6" x14ac:dyDescent="0.2">
      <c r="F316" s="23"/>
    </row>
    <row r="317" spans="6:6" x14ac:dyDescent="0.2">
      <c r="F317" s="23"/>
    </row>
    <row r="318" spans="6:6" x14ac:dyDescent="0.2">
      <c r="F318" s="23"/>
    </row>
    <row r="319" spans="6:6" x14ac:dyDescent="0.2">
      <c r="F319" s="23"/>
    </row>
    <row r="320" spans="6:6" x14ac:dyDescent="0.2">
      <c r="F320" s="23"/>
    </row>
    <row r="321" spans="6:6" x14ac:dyDescent="0.2">
      <c r="F321" s="23"/>
    </row>
    <row r="322" spans="6:6" x14ac:dyDescent="0.2">
      <c r="F322" s="23"/>
    </row>
    <row r="323" spans="6:6" x14ac:dyDescent="0.2">
      <c r="F323" s="23"/>
    </row>
    <row r="324" spans="6:6" x14ac:dyDescent="0.2">
      <c r="F324" s="23"/>
    </row>
    <row r="325" spans="6:6" x14ac:dyDescent="0.2">
      <c r="F325" s="23"/>
    </row>
    <row r="326" spans="6:6" x14ac:dyDescent="0.2">
      <c r="F326" s="23"/>
    </row>
    <row r="327" spans="6:6" x14ac:dyDescent="0.2">
      <c r="F327" s="23"/>
    </row>
    <row r="328" spans="6:6" x14ac:dyDescent="0.2">
      <c r="F328" s="23"/>
    </row>
    <row r="329" spans="6:6" x14ac:dyDescent="0.2">
      <c r="F329" s="23"/>
    </row>
    <row r="330" spans="6:6" x14ac:dyDescent="0.2">
      <c r="F330" s="23"/>
    </row>
    <row r="331" spans="6:6" x14ac:dyDescent="0.2">
      <c r="F331" s="23"/>
    </row>
    <row r="332" spans="6:6" x14ac:dyDescent="0.2">
      <c r="F332" s="23"/>
    </row>
    <row r="333" spans="6:6" x14ac:dyDescent="0.2">
      <c r="F333" s="23"/>
    </row>
    <row r="334" spans="6:6" x14ac:dyDescent="0.2">
      <c r="F334" s="23"/>
    </row>
    <row r="335" spans="6:6" x14ac:dyDescent="0.2">
      <c r="F335" s="23"/>
    </row>
    <row r="336" spans="6:6" x14ac:dyDescent="0.2">
      <c r="F336" s="23"/>
    </row>
    <row r="337" spans="6:6" x14ac:dyDescent="0.2">
      <c r="F337" s="23"/>
    </row>
    <row r="338" spans="6:6" x14ac:dyDescent="0.2">
      <c r="F338" s="23"/>
    </row>
    <row r="339" spans="6:6" x14ac:dyDescent="0.2">
      <c r="F339" s="23"/>
    </row>
    <row r="340" spans="6:6" x14ac:dyDescent="0.2">
      <c r="F340" s="23"/>
    </row>
    <row r="341" spans="6:6" x14ac:dyDescent="0.2">
      <c r="F341" s="23"/>
    </row>
    <row r="342" spans="6:6" x14ac:dyDescent="0.2">
      <c r="F342" s="23"/>
    </row>
    <row r="343" spans="6:6" x14ac:dyDescent="0.2">
      <c r="F343" s="23"/>
    </row>
    <row r="344" spans="6:6" x14ac:dyDescent="0.2">
      <c r="F344" s="23"/>
    </row>
    <row r="345" spans="6:6" x14ac:dyDescent="0.2">
      <c r="F345" s="23"/>
    </row>
    <row r="346" spans="6:6" x14ac:dyDescent="0.2">
      <c r="F346" s="23"/>
    </row>
    <row r="347" spans="6:6" x14ac:dyDescent="0.2">
      <c r="F347" s="23"/>
    </row>
    <row r="348" spans="6:6" x14ac:dyDescent="0.2">
      <c r="F348" s="23"/>
    </row>
    <row r="349" spans="6:6" x14ac:dyDescent="0.2">
      <c r="F349" s="23"/>
    </row>
    <row r="350" spans="6:6" x14ac:dyDescent="0.2">
      <c r="F350" s="23"/>
    </row>
    <row r="351" spans="6:6" x14ac:dyDescent="0.2">
      <c r="F351" s="23"/>
    </row>
    <row r="352" spans="6:6" x14ac:dyDescent="0.2">
      <c r="F352" s="23"/>
    </row>
    <row r="353" spans="6:6" x14ac:dyDescent="0.2">
      <c r="F353" s="23"/>
    </row>
    <row r="354" spans="6:6" x14ac:dyDescent="0.2">
      <c r="F354" s="23"/>
    </row>
    <row r="355" spans="6:6" x14ac:dyDescent="0.2">
      <c r="F355" s="23"/>
    </row>
    <row r="356" spans="6:6" x14ac:dyDescent="0.2">
      <c r="F356" s="23"/>
    </row>
    <row r="357" spans="6:6" x14ac:dyDescent="0.2">
      <c r="F357" s="23"/>
    </row>
    <row r="358" spans="6:6" x14ac:dyDescent="0.2">
      <c r="F358" s="23"/>
    </row>
    <row r="359" spans="6:6" x14ac:dyDescent="0.2">
      <c r="F359" s="23"/>
    </row>
    <row r="360" spans="6:6" x14ac:dyDescent="0.2">
      <c r="F360" s="23"/>
    </row>
    <row r="361" spans="6:6" x14ac:dyDescent="0.2">
      <c r="F361" s="23"/>
    </row>
    <row r="362" spans="6:6" x14ac:dyDescent="0.2">
      <c r="F362" s="23"/>
    </row>
    <row r="363" spans="6:6" x14ac:dyDescent="0.2">
      <c r="F363" s="23"/>
    </row>
    <row r="364" spans="6:6" x14ac:dyDescent="0.2">
      <c r="F364" s="23"/>
    </row>
    <row r="365" spans="6:6" x14ac:dyDescent="0.2">
      <c r="F365" s="23"/>
    </row>
    <row r="366" spans="6:6" x14ac:dyDescent="0.2">
      <c r="F366" s="23"/>
    </row>
    <row r="367" spans="6:6" x14ac:dyDescent="0.2">
      <c r="F367" s="23"/>
    </row>
    <row r="368" spans="6:6" x14ac:dyDescent="0.2">
      <c r="F368" s="23"/>
    </row>
    <row r="369" spans="6:6" x14ac:dyDescent="0.2">
      <c r="F369" s="23"/>
    </row>
    <row r="370" spans="6:6" x14ac:dyDescent="0.2">
      <c r="F370" s="23"/>
    </row>
    <row r="371" spans="6:6" x14ac:dyDescent="0.2">
      <c r="F371" s="23"/>
    </row>
    <row r="372" spans="6:6" x14ac:dyDescent="0.2">
      <c r="F372" s="23"/>
    </row>
    <row r="373" spans="6:6" x14ac:dyDescent="0.2">
      <c r="F373" s="23"/>
    </row>
    <row r="374" spans="6:6" x14ac:dyDescent="0.2">
      <c r="F374" s="23"/>
    </row>
    <row r="375" spans="6:6" x14ac:dyDescent="0.2">
      <c r="F375" s="23"/>
    </row>
    <row r="376" spans="6:6" x14ac:dyDescent="0.2">
      <c r="F376" s="23"/>
    </row>
    <row r="377" spans="6:6" x14ac:dyDescent="0.2">
      <c r="F377" s="23"/>
    </row>
    <row r="378" spans="6:6" x14ac:dyDescent="0.2">
      <c r="F378" s="23"/>
    </row>
    <row r="379" spans="6:6" x14ac:dyDescent="0.2">
      <c r="F379" s="23"/>
    </row>
    <row r="380" spans="6:6" x14ac:dyDescent="0.2">
      <c r="F380" s="23"/>
    </row>
    <row r="381" spans="6:6" x14ac:dyDescent="0.2">
      <c r="F381" s="23"/>
    </row>
    <row r="382" spans="6:6" x14ac:dyDescent="0.2">
      <c r="F382" s="23"/>
    </row>
    <row r="383" spans="6:6" x14ac:dyDescent="0.2">
      <c r="F383" s="23"/>
    </row>
    <row r="384" spans="6:6" x14ac:dyDescent="0.2">
      <c r="F384" s="23"/>
    </row>
    <row r="385" spans="6:6" x14ac:dyDescent="0.2">
      <c r="F385" s="23"/>
    </row>
    <row r="386" spans="6:6" x14ac:dyDescent="0.2">
      <c r="F386" s="23"/>
    </row>
    <row r="387" spans="6:6" x14ac:dyDescent="0.2">
      <c r="F387" s="23"/>
    </row>
    <row r="388" spans="6:6" x14ac:dyDescent="0.2">
      <c r="F388" s="23"/>
    </row>
    <row r="389" spans="6:6" x14ac:dyDescent="0.2">
      <c r="F389" s="23"/>
    </row>
    <row r="390" spans="6:6" x14ac:dyDescent="0.2">
      <c r="F390" s="23"/>
    </row>
    <row r="391" spans="6:6" x14ac:dyDescent="0.2">
      <c r="F391" s="23"/>
    </row>
    <row r="392" spans="6:6" x14ac:dyDescent="0.2">
      <c r="F392" s="23"/>
    </row>
    <row r="393" spans="6:6" x14ac:dyDescent="0.2">
      <c r="F393" s="23"/>
    </row>
    <row r="394" spans="6:6" x14ac:dyDescent="0.2">
      <c r="F394" s="23"/>
    </row>
    <row r="395" spans="6:6" x14ac:dyDescent="0.2">
      <c r="F395" s="23"/>
    </row>
    <row r="396" spans="6:6" x14ac:dyDescent="0.2">
      <c r="F396" s="23"/>
    </row>
    <row r="397" spans="6:6" x14ac:dyDescent="0.2">
      <c r="F397" s="23"/>
    </row>
    <row r="398" spans="6:6" x14ac:dyDescent="0.2">
      <c r="F398" s="23"/>
    </row>
    <row r="399" spans="6:6" x14ac:dyDescent="0.2">
      <c r="F399" s="23"/>
    </row>
    <row r="400" spans="6:6" x14ac:dyDescent="0.2">
      <c r="F400" s="23"/>
    </row>
    <row r="401" spans="6:6" x14ac:dyDescent="0.2">
      <c r="F401" s="23"/>
    </row>
    <row r="402" spans="6:6" x14ac:dyDescent="0.2">
      <c r="F402" s="23"/>
    </row>
    <row r="403" spans="6:6" x14ac:dyDescent="0.2">
      <c r="F403" s="23"/>
    </row>
    <row r="404" spans="6:6" x14ac:dyDescent="0.2">
      <c r="F404" s="23"/>
    </row>
    <row r="405" spans="6:6" x14ac:dyDescent="0.2">
      <c r="F405" s="23"/>
    </row>
    <row r="406" spans="6:6" x14ac:dyDescent="0.2">
      <c r="F406" s="23"/>
    </row>
    <row r="407" spans="6:6" x14ac:dyDescent="0.2">
      <c r="F407" s="23"/>
    </row>
    <row r="408" spans="6:6" x14ac:dyDescent="0.2">
      <c r="F408" s="23"/>
    </row>
    <row r="409" spans="6:6" x14ac:dyDescent="0.2">
      <c r="F409" s="23"/>
    </row>
    <row r="410" spans="6:6" x14ac:dyDescent="0.2">
      <c r="F410" s="23"/>
    </row>
    <row r="411" spans="6:6" x14ac:dyDescent="0.2">
      <c r="F411" s="23"/>
    </row>
    <row r="412" spans="6:6" x14ac:dyDescent="0.2">
      <c r="F412" s="23"/>
    </row>
    <row r="413" spans="6:6" x14ac:dyDescent="0.2">
      <c r="F413" s="23"/>
    </row>
    <row r="414" spans="6:6" x14ac:dyDescent="0.2">
      <c r="F414" s="23"/>
    </row>
    <row r="415" spans="6:6" x14ac:dyDescent="0.2">
      <c r="F415" s="23"/>
    </row>
    <row r="416" spans="6:6" x14ac:dyDescent="0.2">
      <c r="F416" s="23"/>
    </row>
    <row r="417" spans="6:6" x14ac:dyDescent="0.2">
      <c r="F417" s="23"/>
    </row>
    <row r="418" spans="6:6" x14ac:dyDescent="0.2">
      <c r="F418" s="23"/>
    </row>
    <row r="419" spans="6:6" x14ac:dyDescent="0.2">
      <c r="F419" s="23"/>
    </row>
    <row r="420" spans="6:6" x14ac:dyDescent="0.2">
      <c r="F420" s="23"/>
    </row>
    <row r="421" spans="6:6" x14ac:dyDescent="0.2">
      <c r="F421" s="23"/>
    </row>
    <row r="422" spans="6:6" x14ac:dyDescent="0.2">
      <c r="F422" s="23"/>
    </row>
    <row r="423" spans="6:6" x14ac:dyDescent="0.2">
      <c r="F423" s="23"/>
    </row>
    <row r="424" spans="6:6" x14ac:dyDescent="0.2">
      <c r="F424" s="23"/>
    </row>
    <row r="425" spans="6:6" x14ac:dyDescent="0.2">
      <c r="F425" s="23"/>
    </row>
    <row r="426" spans="6:6" x14ac:dyDescent="0.2">
      <c r="F426" s="23"/>
    </row>
    <row r="427" spans="6:6" x14ac:dyDescent="0.2">
      <c r="F427" s="23"/>
    </row>
    <row r="428" spans="6:6" x14ac:dyDescent="0.2">
      <c r="F428" s="23"/>
    </row>
    <row r="429" spans="6:6" x14ac:dyDescent="0.2">
      <c r="F429" s="23"/>
    </row>
    <row r="430" spans="6:6" x14ac:dyDescent="0.2">
      <c r="F430" s="23"/>
    </row>
    <row r="431" spans="6:6" x14ac:dyDescent="0.2">
      <c r="F431" s="23"/>
    </row>
    <row r="432" spans="6:6" x14ac:dyDescent="0.2">
      <c r="F432" s="23"/>
    </row>
    <row r="433" spans="6:6" x14ac:dyDescent="0.2">
      <c r="F433" s="23"/>
    </row>
    <row r="434" spans="6:6" x14ac:dyDescent="0.2">
      <c r="F434" s="23"/>
    </row>
    <row r="435" spans="6:6" x14ac:dyDescent="0.2">
      <c r="F435" s="23"/>
    </row>
    <row r="436" spans="6:6" x14ac:dyDescent="0.2">
      <c r="F436" s="23"/>
    </row>
    <row r="437" spans="6:6" x14ac:dyDescent="0.2">
      <c r="F437" s="23"/>
    </row>
    <row r="438" spans="6:6" x14ac:dyDescent="0.2">
      <c r="F438" s="23"/>
    </row>
    <row r="439" spans="6:6" x14ac:dyDescent="0.2">
      <c r="F439" s="23"/>
    </row>
    <row r="440" spans="6:6" x14ac:dyDescent="0.2">
      <c r="F440" s="23"/>
    </row>
    <row r="441" spans="6:6" x14ac:dyDescent="0.2">
      <c r="F441" s="23"/>
    </row>
    <row r="442" spans="6:6" x14ac:dyDescent="0.2">
      <c r="F442" s="23"/>
    </row>
    <row r="443" spans="6:6" x14ac:dyDescent="0.2">
      <c r="F443" s="23"/>
    </row>
    <row r="444" spans="6:6" x14ac:dyDescent="0.2">
      <c r="F444" s="23"/>
    </row>
    <row r="445" spans="6:6" x14ac:dyDescent="0.2">
      <c r="F445" s="23"/>
    </row>
    <row r="446" spans="6:6" x14ac:dyDescent="0.2">
      <c r="F446" s="23"/>
    </row>
    <row r="447" spans="6:6" x14ac:dyDescent="0.2">
      <c r="F447" s="23"/>
    </row>
    <row r="448" spans="6:6" x14ac:dyDescent="0.2">
      <c r="F448" s="23"/>
    </row>
    <row r="449" spans="6:6" x14ac:dyDescent="0.2">
      <c r="F449" s="23"/>
    </row>
    <row r="450" spans="6:6" x14ac:dyDescent="0.2">
      <c r="F450" s="23"/>
    </row>
    <row r="451" spans="6:6" x14ac:dyDescent="0.2">
      <c r="F451" s="23"/>
    </row>
    <row r="452" spans="6:6" x14ac:dyDescent="0.2">
      <c r="F452" s="23"/>
    </row>
    <row r="453" spans="6:6" x14ac:dyDescent="0.2">
      <c r="F453" s="23"/>
    </row>
    <row r="454" spans="6:6" x14ac:dyDescent="0.2">
      <c r="F454" s="23"/>
    </row>
    <row r="455" spans="6:6" x14ac:dyDescent="0.2">
      <c r="F455" s="23"/>
    </row>
    <row r="456" spans="6:6" x14ac:dyDescent="0.2">
      <c r="F456" s="23"/>
    </row>
    <row r="457" spans="6:6" x14ac:dyDescent="0.2">
      <c r="F457" s="23"/>
    </row>
    <row r="458" spans="6:6" x14ac:dyDescent="0.2">
      <c r="F458" s="23"/>
    </row>
    <row r="459" spans="6:6" x14ac:dyDescent="0.2">
      <c r="F459" s="23"/>
    </row>
    <row r="460" spans="6:6" x14ac:dyDescent="0.2">
      <c r="F460" s="23"/>
    </row>
    <row r="461" spans="6:6" x14ac:dyDescent="0.2">
      <c r="F461" s="23"/>
    </row>
    <row r="462" spans="6:6" x14ac:dyDescent="0.2">
      <c r="F462" s="23"/>
    </row>
    <row r="463" spans="6:6" x14ac:dyDescent="0.2">
      <c r="F463" s="23"/>
    </row>
    <row r="464" spans="6:6" x14ac:dyDescent="0.2">
      <c r="F464" s="23"/>
    </row>
    <row r="465" spans="6:6" x14ac:dyDescent="0.2">
      <c r="F465" s="23"/>
    </row>
    <row r="466" spans="6:6" x14ac:dyDescent="0.2">
      <c r="F466" s="23"/>
    </row>
    <row r="467" spans="6:6" x14ac:dyDescent="0.2">
      <c r="F467" s="23"/>
    </row>
    <row r="468" spans="6:6" x14ac:dyDescent="0.2">
      <c r="F468" s="23"/>
    </row>
    <row r="469" spans="6:6" x14ac:dyDescent="0.2">
      <c r="F469" s="23"/>
    </row>
    <row r="470" spans="6:6" x14ac:dyDescent="0.2">
      <c r="F470" s="23"/>
    </row>
    <row r="471" spans="6:6" x14ac:dyDescent="0.2">
      <c r="F471" s="23"/>
    </row>
    <row r="472" spans="6:6" x14ac:dyDescent="0.2">
      <c r="F472" s="23"/>
    </row>
    <row r="473" spans="6:6" x14ac:dyDescent="0.2">
      <c r="F473" s="23"/>
    </row>
    <row r="474" spans="6:6" x14ac:dyDescent="0.2">
      <c r="F474" s="23"/>
    </row>
    <row r="475" spans="6:6" x14ac:dyDescent="0.2">
      <c r="F475" s="23"/>
    </row>
    <row r="476" spans="6:6" x14ac:dyDescent="0.2">
      <c r="F476" s="23"/>
    </row>
    <row r="477" spans="6:6" x14ac:dyDescent="0.2">
      <c r="F477" s="23"/>
    </row>
    <row r="478" spans="6:6" x14ac:dyDescent="0.2">
      <c r="F478" s="23"/>
    </row>
    <row r="479" spans="6:6" x14ac:dyDescent="0.2">
      <c r="F479" s="23"/>
    </row>
    <row r="480" spans="6:6" x14ac:dyDescent="0.2">
      <c r="F480" s="23"/>
    </row>
    <row r="481" spans="6:6" x14ac:dyDescent="0.2">
      <c r="F481" s="23"/>
    </row>
    <row r="482" spans="6:6" x14ac:dyDescent="0.2">
      <c r="F482" s="23"/>
    </row>
    <row r="483" spans="6:6" x14ac:dyDescent="0.2">
      <c r="F483" s="23"/>
    </row>
    <row r="484" spans="6:6" x14ac:dyDescent="0.2">
      <c r="F484" s="23"/>
    </row>
    <row r="485" spans="6:6" x14ac:dyDescent="0.2">
      <c r="F485" s="23"/>
    </row>
    <row r="486" spans="6:6" x14ac:dyDescent="0.2">
      <c r="F486" s="23"/>
    </row>
    <row r="487" spans="6:6" x14ac:dyDescent="0.2">
      <c r="F487" s="23"/>
    </row>
    <row r="488" spans="6:6" x14ac:dyDescent="0.2">
      <c r="F488" s="23"/>
    </row>
    <row r="489" spans="6:6" x14ac:dyDescent="0.2">
      <c r="F489" s="23"/>
    </row>
    <row r="490" spans="6:6" x14ac:dyDescent="0.2">
      <c r="F490" s="23"/>
    </row>
    <row r="491" spans="6:6" x14ac:dyDescent="0.2">
      <c r="F491" s="23"/>
    </row>
    <row r="492" spans="6:6" x14ac:dyDescent="0.2">
      <c r="F492" s="23"/>
    </row>
    <row r="493" spans="6:6" x14ac:dyDescent="0.2">
      <c r="F493" s="23"/>
    </row>
    <row r="494" spans="6:6" x14ac:dyDescent="0.2">
      <c r="F494" s="23"/>
    </row>
    <row r="495" spans="6:6" x14ac:dyDescent="0.2">
      <c r="F495" s="23"/>
    </row>
    <row r="496" spans="6:6" x14ac:dyDescent="0.2">
      <c r="F496" s="23"/>
    </row>
    <row r="497" spans="6:6" x14ac:dyDescent="0.2">
      <c r="F497" s="23"/>
    </row>
    <row r="498" spans="6:6" x14ac:dyDescent="0.2">
      <c r="F498" s="23"/>
    </row>
    <row r="499" spans="6:6" x14ac:dyDescent="0.2">
      <c r="F499" s="23"/>
    </row>
    <row r="500" spans="6:6" x14ac:dyDescent="0.2">
      <c r="F500" s="23"/>
    </row>
    <row r="501" spans="6:6" x14ac:dyDescent="0.2">
      <c r="F501" s="23"/>
    </row>
    <row r="502" spans="6:6" x14ac:dyDescent="0.2">
      <c r="F502" s="23"/>
    </row>
    <row r="503" spans="6:6" x14ac:dyDescent="0.2">
      <c r="F503" s="23"/>
    </row>
    <row r="504" spans="6:6" x14ac:dyDescent="0.2">
      <c r="F504" s="23"/>
    </row>
    <row r="505" spans="6:6" x14ac:dyDescent="0.2">
      <c r="F505" s="23"/>
    </row>
    <row r="506" spans="6:6" x14ac:dyDescent="0.2">
      <c r="F506" s="23"/>
    </row>
    <row r="507" spans="6:6" x14ac:dyDescent="0.2">
      <c r="F507" s="23"/>
    </row>
    <row r="508" spans="6:6" x14ac:dyDescent="0.2">
      <c r="F508" s="23"/>
    </row>
    <row r="509" spans="6:6" x14ac:dyDescent="0.2">
      <c r="F509" s="23"/>
    </row>
    <row r="510" spans="6:6" x14ac:dyDescent="0.2">
      <c r="F510" s="23"/>
    </row>
    <row r="511" spans="6:6" x14ac:dyDescent="0.2">
      <c r="F511" s="23"/>
    </row>
    <row r="512" spans="6:6" x14ac:dyDescent="0.2">
      <c r="F512" s="23"/>
    </row>
    <row r="513" spans="6:6" x14ac:dyDescent="0.2">
      <c r="F513" s="23"/>
    </row>
    <row r="514" spans="6:6" x14ac:dyDescent="0.2">
      <c r="F514" s="23"/>
    </row>
    <row r="515" spans="6:6" x14ac:dyDescent="0.2">
      <c r="F515" s="23"/>
    </row>
    <row r="516" spans="6:6" x14ac:dyDescent="0.2">
      <c r="F516" s="23"/>
    </row>
    <row r="517" spans="6:6" x14ac:dyDescent="0.2">
      <c r="F517" s="23"/>
    </row>
    <row r="518" spans="6:6" x14ac:dyDescent="0.2">
      <c r="F518" s="23"/>
    </row>
    <row r="519" spans="6:6" x14ac:dyDescent="0.2">
      <c r="F519" s="23"/>
    </row>
    <row r="520" spans="6:6" x14ac:dyDescent="0.2">
      <c r="F520" s="23"/>
    </row>
    <row r="521" spans="6:6" x14ac:dyDescent="0.2">
      <c r="F521" s="23"/>
    </row>
    <row r="522" spans="6:6" x14ac:dyDescent="0.2">
      <c r="F522" s="23"/>
    </row>
    <row r="523" spans="6:6" x14ac:dyDescent="0.2">
      <c r="F523" s="23"/>
    </row>
    <row r="524" spans="6:6" x14ac:dyDescent="0.2">
      <c r="F524" s="23"/>
    </row>
    <row r="525" spans="6:6" x14ac:dyDescent="0.2">
      <c r="F525" s="23"/>
    </row>
    <row r="526" spans="6:6" x14ac:dyDescent="0.2">
      <c r="F526" s="23"/>
    </row>
    <row r="527" spans="6:6" x14ac:dyDescent="0.2">
      <c r="F527" s="23"/>
    </row>
    <row r="528" spans="6:6" x14ac:dyDescent="0.2">
      <c r="F528" s="23"/>
    </row>
    <row r="529" spans="6:6" x14ac:dyDescent="0.2">
      <c r="F529" s="23"/>
    </row>
    <row r="530" spans="6:6" x14ac:dyDescent="0.2">
      <c r="F530" s="23"/>
    </row>
    <row r="531" spans="6:6" x14ac:dyDescent="0.2">
      <c r="F531" s="23"/>
    </row>
    <row r="532" spans="6:6" x14ac:dyDescent="0.2">
      <c r="F532" s="23"/>
    </row>
    <row r="533" spans="6:6" x14ac:dyDescent="0.2">
      <c r="F533" s="23"/>
    </row>
    <row r="534" spans="6:6" x14ac:dyDescent="0.2">
      <c r="F534" s="23"/>
    </row>
    <row r="535" spans="6:6" x14ac:dyDescent="0.2">
      <c r="F535" s="23"/>
    </row>
    <row r="536" spans="6:6" x14ac:dyDescent="0.2">
      <c r="F536" s="23"/>
    </row>
    <row r="537" spans="6:6" x14ac:dyDescent="0.2">
      <c r="F537" s="23"/>
    </row>
    <row r="538" spans="6:6" x14ac:dyDescent="0.2">
      <c r="F538" s="23"/>
    </row>
    <row r="539" spans="6:6" x14ac:dyDescent="0.2">
      <c r="F539" s="23"/>
    </row>
    <row r="540" spans="6:6" x14ac:dyDescent="0.2">
      <c r="F540" s="23"/>
    </row>
    <row r="541" spans="6:6" x14ac:dyDescent="0.2">
      <c r="F541" s="23"/>
    </row>
    <row r="542" spans="6:6" x14ac:dyDescent="0.2">
      <c r="F542" s="23"/>
    </row>
    <row r="543" spans="6:6" x14ac:dyDescent="0.2">
      <c r="F543" s="23"/>
    </row>
    <row r="544" spans="6:6" x14ac:dyDescent="0.2">
      <c r="F544" s="23"/>
    </row>
    <row r="545" spans="6:6" x14ac:dyDescent="0.2">
      <c r="F545" s="23"/>
    </row>
    <row r="546" spans="6:6" x14ac:dyDescent="0.2">
      <c r="F546" s="23"/>
    </row>
    <row r="547" spans="6:6" x14ac:dyDescent="0.2">
      <c r="F547" s="23"/>
    </row>
    <row r="548" spans="6:6" x14ac:dyDescent="0.2">
      <c r="F548" s="23"/>
    </row>
    <row r="549" spans="6:6" x14ac:dyDescent="0.2">
      <c r="F549" s="23"/>
    </row>
    <row r="550" spans="6:6" x14ac:dyDescent="0.2">
      <c r="F550" s="23"/>
    </row>
    <row r="551" spans="6:6" x14ac:dyDescent="0.2">
      <c r="F551" s="23"/>
    </row>
    <row r="552" spans="6:6" x14ac:dyDescent="0.2">
      <c r="F552" s="23"/>
    </row>
    <row r="553" spans="6:6" x14ac:dyDescent="0.2">
      <c r="F553" s="23"/>
    </row>
    <row r="554" spans="6:6" x14ac:dyDescent="0.2">
      <c r="F554" s="23"/>
    </row>
    <row r="555" spans="6:6" x14ac:dyDescent="0.2">
      <c r="F555" s="23"/>
    </row>
    <row r="556" spans="6:6" x14ac:dyDescent="0.2">
      <c r="F556" s="23"/>
    </row>
    <row r="557" spans="6:6" x14ac:dyDescent="0.2">
      <c r="F557" s="23"/>
    </row>
    <row r="558" spans="6:6" x14ac:dyDescent="0.2">
      <c r="F558" s="23"/>
    </row>
    <row r="559" spans="6:6" x14ac:dyDescent="0.2">
      <c r="F559" s="23"/>
    </row>
    <row r="560" spans="6:6" x14ac:dyDescent="0.2">
      <c r="F560" s="23"/>
    </row>
    <row r="561" spans="6:6" x14ac:dyDescent="0.2">
      <c r="F561" s="23"/>
    </row>
    <row r="562" spans="6:6" x14ac:dyDescent="0.2">
      <c r="F562" s="23"/>
    </row>
    <row r="563" spans="6:6" x14ac:dyDescent="0.2">
      <c r="F563" s="23"/>
    </row>
    <row r="564" spans="6:6" x14ac:dyDescent="0.2">
      <c r="F564" s="23"/>
    </row>
    <row r="565" spans="6:6" x14ac:dyDescent="0.2">
      <c r="F565" s="23"/>
    </row>
    <row r="566" spans="6:6" x14ac:dyDescent="0.2">
      <c r="F566" s="23"/>
    </row>
    <row r="567" spans="6:6" x14ac:dyDescent="0.2">
      <c r="F567" s="23"/>
    </row>
    <row r="568" spans="6:6" x14ac:dyDescent="0.2">
      <c r="F568" s="23"/>
    </row>
    <row r="569" spans="6:6" x14ac:dyDescent="0.2">
      <c r="F569" s="23"/>
    </row>
    <row r="570" spans="6:6" x14ac:dyDescent="0.2">
      <c r="F570" s="23"/>
    </row>
    <row r="571" spans="6:6" x14ac:dyDescent="0.2">
      <c r="F571" s="23"/>
    </row>
    <row r="572" spans="6:6" x14ac:dyDescent="0.2">
      <c r="F572" s="23"/>
    </row>
    <row r="573" spans="6:6" x14ac:dyDescent="0.2">
      <c r="F573" s="23"/>
    </row>
    <row r="574" spans="6:6" x14ac:dyDescent="0.2">
      <c r="F574" s="23"/>
    </row>
    <row r="575" spans="6:6" x14ac:dyDescent="0.2">
      <c r="F575" s="23"/>
    </row>
    <row r="576" spans="6:6" x14ac:dyDescent="0.2">
      <c r="F576" s="23"/>
    </row>
    <row r="577" spans="6:6" x14ac:dyDescent="0.2">
      <c r="F577" s="23"/>
    </row>
    <row r="578" spans="6:6" x14ac:dyDescent="0.2">
      <c r="F578" s="23"/>
    </row>
    <row r="579" spans="6:6" x14ac:dyDescent="0.2">
      <c r="F579" s="23"/>
    </row>
    <row r="580" spans="6:6" x14ac:dyDescent="0.2">
      <c r="F580" s="23"/>
    </row>
    <row r="581" spans="6:6" x14ac:dyDescent="0.2">
      <c r="F581" s="23"/>
    </row>
    <row r="582" spans="6:6" x14ac:dyDescent="0.2">
      <c r="F582" s="23"/>
    </row>
    <row r="583" spans="6:6" x14ac:dyDescent="0.2">
      <c r="F583" s="23"/>
    </row>
    <row r="584" spans="6:6" x14ac:dyDescent="0.2">
      <c r="F584" s="23"/>
    </row>
    <row r="585" spans="6:6" x14ac:dyDescent="0.2">
      <c r="F585" s="23"/>
    </row>
    <row r="586" spans="6:6" x14ac:dyDescent="0.2">
      <c r="F586" s="23"/>
    </row>
    <row r="587" spans="6:6" x14ac:dyDescent="0.2">
      <c r="F587" s="23"/>
    </row>
    <row r="588" spans="6:6" x14ac:dyDescent="0.2">
      <c r="F588" s="23"/>
    </row>
    <row r="589" spans="6:6" x14ac:dyDescent="0.2">
      <c r="F589" s="23"/>
    </row>
    <row r="590" spans="6:6" x14ac:dyDescent="0.2">
      <c r="F590" s="23"/>
    </row>
    <row r="591" spans="6:6" x14ac:dyDescent="0.2">
      <c r="F591" s="23"/>
    </row>
    <row r="592" spans="6:6" x14ac:dyDescent="0.2">
      <c r="F592" s="23"/>
    </row>
    <row r="593" spans="6:6" x14ac:dyDescent="0.2">
      <c r="F593" s="23"/>
    </row>
    <row r="594" spans="6:6" x14ac:dyDescent="0.2">
      <c r="F594" s="23"/>
    </row>
    <row r="595" spans="6:6" x14ac:dyDescent="0.2">
      <c r="F595" s="23"/>
    </row>
    <row r="596" spans="6:6" x14ac:dyDescent="0.2">
      <c r="F596" s="23"/>
    </row>
    <row r="597" spans="6:6" x14ac:dyDescent="0.2">
      <c r="F597" s="23"/>
    </row>
    <row r="598" spans="6:6" x14ac:dyDescent="0.2">
      <c r="F598" s="23"/>
    </row>
    <row r="599" spans="6:6" x14ac:dyDescent="0.2">
      <c r="F599" s="23"/>
    </row>
    <row r="600" spans="6:6" x14ac:dyDescent="0.2">
      <c r="F600" s="23"/>
    </row>
    <row r="601" spans="6:6" x14ac:dyDescent="0.2">
      <c r="F601" s="23"/>
    </row>
    <row r="602" spans="6:6" x14ac:dyDescent="0.2">
      <c r="F602" s="23"/>
    </row>
    <row r="603" spans="6:6" x14ac:dyDescent="0.2">
      <c r="F603" s="23"/>
    </row>
    <row r="604" spans="6:6" x14ac:dyDescent="0.2">
      <c r="F604" s="23"/>
    </row>
    <row r="605" spans="6:6" x14ac:dyDescent="0.2">
      <c r="F605" s="23"/>
    </row>
    <row r="606" spans="6:6" x14ac:dyDescent="0.2">
      <c r="F606" s="23"/>
    </row>
    <row r="607" spans="6:6" x14ac:dyDescent="0.2">
      <c r="F607" s="23"/>
    </row>
    <row r="608" spans="6:6" x14ac:dyDescent="0.2">
      <c r="F608" s="23"/>
    </row>
    <row r="609" spans="6:6" x14ac:dyDescent="0.2">
      <c r="F609" s="23"/>
    </row>
    <row r="610" spans="6:6" x14ac:dyDescent="0.2">
      <c r="F610" s="23"/>
    </row>
    <row r="611" spans="6:6" x14ac:dyDescent="0.2">
      <c r="F611" s="23"/>
    </row>
    <row r="612" spans="6:6" x14ac:dyDescent="0.2">
      <c r="F612" s="23"/>
    </row>
    <row r="613" spans="6:6" x14ac:dyDescent="0.2">
      <c r="F613" s="23"/>
    </row>
    <row r="614" spans="6:6" x14ac:dyDescent="0.2">
      <c r="F614" s="23"/>
    </row>
    <row r="615" spans="6:6" x14ac:dyDescent="0.2">
      <c r="F615" s="23"/>
    </row>
    <row r="616" spans="6:6" x14ac:dyDescent="0.2">
      <c r="F616" s="23"/>
    </row>
    <row r="617" spans="6:6" x14ac:dyDescent="0.2">
      <c r="F617" s="23"/>
    </row>
    <row r="618" spans="6:6" x14ac:dyDescent="0.2">
      <c r="F618" s="23"/>
    </row>
    <row r="619" spans="6:6" x14ac:dyDescent="0.2">
      <c r="F619" s="23"/>
    </row>
    <row r="620" spans="6:6" x14ac:dyDescent="0.2">
      <c r="F620" s="23"/>
    </row>
    <row r="621" spans="6:6" x14ac:dyDescent="0.2">
      <c r="F621" s="23"/>
    </row>
    <row r="622" spans="6:6" x14ac:dyDescent="0.2">
      <c r="F622" s="23"/>
    </row>
    <row r="623" spans="6:6" x14ac:dyDescent="0.2">
      <c r="F623" s="23"/>
    </row>
    <row r="624" spans="6:6" x14ac:dyDescent="0.2">
      <c r="F624" s="23"/>
    </row>
    <row r="625" spans="6:6" x14ac:dyDescent="0.2">
      <c r="F625" s="23"/>
    </row>
    <row r="626" spans="6:6" x14ac:dyDescent="0.2">
      <c r="F626" s="23"/>
    </row>
    <row r="627" spans="6:6" x14ac:dyDescent="0.2">
      <c r="F627" s="23"/>
    </row>
    <row r="628" spans="6:6" x14ac:dyDescent="0.2">
      <c r="F628" s="23"/>
    </row>
    <row r="629" spans="6:6" x14ac:dyDescent="0.2">
      <c r="F629" s="23"/>
    </row>
    <row r="630" spans="6:6" x14ac:dyDescent="0.2">
      <c r="F630" s="23"/>
    </row>
    <row r="631" spans="6:6" x14ac:dyDescent="0.2">
      <c r="F631" s="23"/>
    </row>
    <row r="632" spans="6:6" x14ac:dyDescent="0.2">
      <c r="F632" s="23"/>
    </row>
    <row r="633" spans="6:6" x14ac:dyDescent="0.2">
      <c r="F633" s="23"/>
    </row>
    <row r="634" spans="6:6" x14ac:dyDescent="0.2">
      <c r="F634" s="23"/>
    </row>
    <row r="635" spans="6:6" x14ac:dyDescent="0.2">
      <c r="F635" s="23"/>
    </row>
    <row r="636" spans="6:6" x14ac:dyDescent="0.2">
      <c r="F636" s="23"/>
    </row>
    <row r="637" spans="6:6" x14ac:dyDescent="0.2">
      <c r="F637" s="23"/>
    </row>
    <row r="638" spans="6:6" x14ac:dyDescent="0.2">
      <c r="F638" s="23"/>
    </row>
    <row r="639" spans="6:6" x14ac:dyDescent="0.2">
      <c r="F639" s="23"/>
    </row>
    <row r="640" spans="6:6" x14ac:dyDescent="0.2">
      <c r="F640" s="23"/>
    </row>
    <row r="641" spans="6:6" x14ac:dyDescent="0.2">
      <c r="F641" s="23"/>
    </row>
    <row r="642" spans="6:6" x14ac:dyDescent="0.2">
      <c r="F642" s="23"/>
    </row>
    <row r="643" spans="6:6" x14ac:dyDescent="0.2">
      <c r="F643" s="23"/>
    </row>
    <row r="644" spans="6:6" x14ac:dyDescent="0.2">
      <c r="F644" s="23"/>
    </row>
    <row r="645" spans="6:6" x14ac:dyDescent="0.2">
      <c r="F645" s="23"/>
    </row>
    <row r="646" spans="6:6" x14ac:dyDescent="0.2">
      <c r="F646" s="23"/>
    </row>
    <row r="647" spans="6:6" x14ac:dyDescent="0.2">
      <c r="F647" s="23"/>
    </row>
    <row r="648" spans="6:6" x14ac:dyDescent="0.2">
      <c r="F648" s="23"/>
    </row>
    <row r="649" spans="6:6" x14ac:dyDescent="0.2">
      <c r="F649" s="23"/>
    </row>
    <row r="650" spans="6:6" x14ac:dyDescent="0.2">
      <c r="F650" s="23"/>
    </row>
    <row r="651" spans="6:6" x14ac:dyDescent="0.2">
      <c r="F651" s="23"/>
    </row>
    <row r="652" spans="6:6" x14ac:dyDescent="0.2">
      <c r="F652" s="23"/>
    </row>
    <row r="653" spans="6:6" x14ac:dyDescent="0.2">
      <c r="F653" s="23"/>
    </row>
    <row r="654" spans="6:6" x14ac:dyDescent="0.2">
      <c r="F654" s="23"/>
    </row>
    <row r="655" spans="6:6" x14ac:dyDescent="0.2">
      <c r="F655" s="23"/>
    </row>
    <row r="656" spans="6:6" x14ac:dyDescent="0.2">
      <c r="F656" s="23"/>
    </row>
    <row r="657" spans="6:6" x14ac:dyDescent="0.2">
      <c r="F657" s="23"/>
    </row>
    <row r="658" spans="6:6" x14ac:dyDescent="0.2">
      <c r="F658" s="23"/>
    </row>
    <row r="659" spans="6:6" x14ac:dyDescent="0.2">
      <c r="F659" s="23"/>
    </row>
    <row r="660" spans="6:6" x14ac:dyDescent="0.2">
      <c r="F660" s="23"/>
    </row>
    <row r="661" spans="6:6" x14ac:dyDescent="0.2">
      <c r="F661" s="23"/>
    </row>
    <row r="662" spans="6:6" x14ac:dyDescent="0.2">
      <c r="F662" s="23"/>
    </row>
    <row r="663" spans="6:6" x14ac:dyDescent="0.2">
      <c r="F663" s="23"/>
    </row>
    <row r="664" spans="6:6" x14ac:dyDescent="0.2">
      <c r="F664" s="23"/>
    </row>
    <row r="665" spans="6:6" x14ac:dyDescent="0.2">
      <c r="F665" s="23"/>
    </row>
    <row r="666" spans="6:6" x14ac:dyDescent="0.2">
      <c r="F666" s="23"/>
    </row>
    <row r="667" spans="6:6" x14ac:dyDescent="0.2">
      <c r="F667" s="23"/>
    </row>
    <row r="668" spans="6:6" x14ac:dyDescent="0.2">
      <c r="F668" s="23"/>
    </row>
    <row r="669" spans="6:6" x14ac:dyDescent="0.2">
      <c r="F669" s="23"/>
    </row>
    <row r="670" spans="6:6" x14ac:dyDescent="0.2">
      <c r="F670" s="23"/>
    </row>
    <row r="671" spans="6:6" x14ac:dyDescent="0.2">
      <c r="F671" s="23"/>
    </row>
    <row r="672" spans="6:6" x14ac:dyDescent="0.2">
      <c r="F672" s="23"/>
    </row>
    <row r="673" spans="6:6" x14ac:dyDescent="0.2">
      <c r="F673" s="23"/>
    </row>
    <row r="674" spans="6:6" x14ac:dyDescent="0.2">
      <c r="F674" s="23"/>
    </row>
    <row r="675" spans="6:6" x14ac:dyDescent="0.2">
      <c r="F675" s="23"/>
    </row>
    <row r="676" spans="6:6" x14ac:dyDescent="0.2">
      <c r="F676" s="23"/>
    </row>
    <row r="677" spans="6:6" x14ac:dyDescent="0.2">
      <c r="F677" s="23"/>
    </row>
    <row r="678" spans="6:6" x14ac:dyDescent="0.2">
      <c r="F678" s="23"/>
    </row>
    <row r="679" spans="6:6" x14ac:dyDescent="0.2">
      <c r="F679" s="23"/>
    </row>
    <row r="680" spans="6:6" x14ac:dyDescent="0.2">
      <c r="F680" s="23"/>
    </row>
    <row r="681" spans="6:6" x14ac:dyDescent="0.2">
      <c r="F681" s="23"/>
    </row>
    <row r="682" spans="6:6" x14ac:dyDescent="0.2">
      <c r="F682" s="23"/>
    </row>
    <row r="683" spans="6:6" x14ac:dyDescent="0.2">
      <c r="F683" s="23"/>
    </row>
    <row r="684" spans="6:6" x14ac:dyDescent="0.2">
      <c r="F684" s="23"/>
    </row>
    <row r="685" spans="6:6" x14ac:dyDescent="0.2">
      <c r="F685" s="23"/>
    </row>
    <row r="686" spans="6:6" x14ac:dyDescent="0.2">
      <c r="F686" s="23"/>
    </row>
    <row r="687" spans="6:6" x14ac:dyDescent="0.2">
      <c r="F687" s="23"/>
    </row>
    <row r="688" spans="6:6" x14ac:dyDescent="0.2">
      <c r="F688" s="23"/>
    </row>
    <row r="689" spans="6:6" x14ac:dyDescent="0.2">
      <c r="F689" s="23"/>
    </row>
    <row r="690" spans="6:6" x14ac:dyDescent="0.2">
      <c r="F690" s="23"/>
    </row>
    <row r="691" spans="6:6" x14ac:dyDescent="0.2">
      <c r="F691" s="23"/>
    </row>
    <row r="692" spans="6:6" x14ac:dyDescent="0.2">
      <c r="F692" s="23"/>
    </row>
    <row r="693" spans="6:6" x14ac:dyDescent="0.2">
      <c r="F693" s="23"/>
    </row>
    <row r="694" spans="6:6" x14ac:dyDescent="0.2">
      <c r="F694" s="23"/>
    </row>
    <row r="695" spans="6:6" x14ac:dyDescent="0.2">
      <c r="F695" s="23"/>
    </row>
    <row r="696" spans="6:6" x14ac:dyDescent="0.2">
      <c r="F696" s="23"/>
    </row>
    <row r="697" spans="6:6" x14ac:dyDescent="0.2">
      <c r="F697" s="23"/>
    </row>
    <row r="698" spans="6:6" x14ac:dyDescent="0.2">
      <c r="F698" s="23"/>
    </row>
    <row r="699" spans="6:6" x14ac:dyDescent="0.2">
      <c r="F699" s="23"/>
    </row>
    <row r="700" spans="6:6" x14ac:dyDescent="0.2">
      <c r="F700" s="23"/>
    </row>
    <row r="701" spans="6:6" x14ac:dyDescent="0.2">
      <c r="F701" s="23"/>
    </row>
    <row r="702" spans="6:6" x14ac:dyDescent="0.2">
      <c r="F702" s="23"/>
    </row>
    <row r="703" spans="6:6" x14ac:dyDescent="0.2">
      <c r="F703" s="23"/>
    </row>
    <row r="704" spans="6:6" x14ac:dyDescent="0.2">
      <c r="F704" s="23"/>
    </row>
    <row r="705" spans="6:6" x14ac:dyDescent="0.2">
      <c r="F705" s="23"/>
    </row>
    <row r="706" spans="6:6" x14ac:dyDescent="0.2">
      <c r="F706" s="23"/>
    </row>
    <row r="707" spans="6:6" x14ac:dyDescent="0.2">
      <c r="F707" s="23"/>
    </row>
    <row r="708" spans="6:6" x14ac:dyDescent="0.2">
      <c r="F708" s="23"/>
    </row>
    <row r="709" spans="6:6" x14ac:dyDescent="0.2">
      <c r="F709" s="23"/>
    </row>
    <row r="710" spans="6:6" x14ac:dyDescent="0.2">
      <c r="F710" s="23"/>
    </row>
    <row r="711" spans="6:6" x14ac:dyDescent="0.2">
      <c r="F711" s="23"/>
    </row>
    <row r="712" spans="6:6" x14ac:dyDescent="0.2">
      <c r="F712" s="23"/>
    </row>
    <row r="713" spans="6:6" x14ac:dyDescent="0.2">
      <c r="F713" s="23"/>
    </row>
    <row r="714" spans="6:6" x14ac:dyDescent="0.2">
      <c r="F714" s="23"/>
    </row>
    <row r="715" spans="6:6" x14ac:dyDescent="0.2">
      <c r="F715" s="23"/>
    </row>
    <row r="716" spans="6:6" x14ac:dyDescent="0.2">
      <c r="F716" s="23"/>
    </row>
    <row r="717" spans="6:6" x14ac:dyDescent="0.2">
      <c r="F717" s="23"/>
    </row>
    <row r="718" spans="6:6" x14ac:dyDescent="0.2">
      <c r="F718" s="23"/>
    </row>
    <row r="719" spans="6:6" x14ac:dyDescent="0.2">
      <c r="F719" s="23"/>
    </row>
    <row r="720" spans="6:6" x14ac:dyDescent="0.2">
      <c r="F720" s="23"/>
    </row>
    <row r="721" spans="6:6" x14ac:dyDescent="0.2">
      <c r="F721" s="23"/>
    </row>
    <row r="722" spans="6:6" x14ac:dyDescent="0.2">
      <c r="F722" s="23"/>
    </row>
    <row r="723" spans="6:6" x14ac:dyDescent="0.2">
      <c r="F723" s="23"/>
    </row>
    <row r="724" spans="6:6" x14ac:dyDescent="0.2">
      <c r="F724" s="23"/>
    </row>
    <row r="725" spans="6:6" x14ac:dyDescent="0.2">
      <c r="F725" s="23"/>
    </row>
    <row r="726" spans="6:6" x14ac:dyDescent="0.2">
      <c r="F726" s="23"/>
    </row>
    <row r="727" spans="6:6" x14ac:dyDescent="0.2">
      <c r="F727" s="23"/>
    </row>
    <row r="728" spans="6:6" x14ac:dyDescent="0.2">
      <c r="F728" s="23"/>
    </row>
    <row r="729" spans="6:6" x14ac:dyDescent="0.2">
      <c r="F729" s="23"/>
    </row>
    <row r="730" spans="6:6" x14ac:dyDescent="0.2">
      <c r="F730" s="23"/>
    </row>
    <row r="731" spans="6:6" x14ac:dyDescent="0.2">
      <c r="F731" s="23"/>
    </row>
    <row r="732" spans="6:6" x14ac:dyDescent="0.2">
      <c r="F732" s="23"/>
    </row>
    <row r="733" spans="6:6" x14ac:dyDescent="0.2">
      <c r="F733" s="23"/>
    </row>
    <row r="734" spans="6:6" x14ac:dyDescent="0.2">
      <c r="F734" s="23"/>
    </row>
    <row r="735" spans="6:6" x14ac:dyDescent="0.2">
      <c r="F735" s="23"/>
    </row>
    <row r="736" spans="6:6" x14ac:dyDescent="0.2">
      <c r="F736" s="23"/>
    </row>
    <row r="737" spans="6:6" x14ac:dyDescent="0.2">
      <c r="F737" s="23"/>
    </row>
    <row r="738" spans="6:6" x14ac:dyDescent="0.2">
      <c r="F738" s="23"/>
    </row>
    <row r="739" spans="6:6" x14ac:dyDescent="0.2">
      <c r="F739" s="23"/>
    </row>
    <row r="740" spans="6:6" x14ac:dyDescent="0.2">
      <c r="F740" s="23"/>
    </row>
    <row r="741" spans="6:6" x14ac:dyDescent="0.2">
      <c r="F741" s="23"/>
    </row>
    <row r="742" spans="6:6" x14ac:dyDescent="0.2">
      <c r="F742" s="23"/>
    </row>
    <row r="743" spans="6:6" x14ac:dyDescent="0.2">
      <c r="F743" s="23"/>
    </row>
    <row r="744" spans="6:6" x14ac:dyDescent="0.2">
      <c r="F744" s="23"/>
    </row>
    <row r="745" spans="6:6" x14ac:dyDescent="0.2">
      <c r="F745" s="23"/>
    </row>
    <row r="746" spans="6:6" x14ac:dyDescent="0.2">
      <c r="F746" s="23"/>
    </row>
    <row r="747" spans="6:6" x14ac:dyDescent="0.2">
      <c r="F747" s="23"/>
    </row>
    <row r="748" spans="6:6" x14ac:dyDescent="0.2">
      <c r="F748" s="23"/>
    </row>
    <row r="749" spans="6:6" x14ac:dyDescent="0.2">
      <c r="F749" s="23"/>
    </row>
    <row r="750" spans="6:6" x14ac:dyDescent="0.2">
      <c r="F750" s="23"/>
    </row>
    <row r="751" spans="6:6" x14ac:dyDescent="0.2">
      <c r="F751" s="23"/>
    </row>
    <row r="752" spans="6:6" x14ac:dyDescent="0.2">
      <c r="F752" s="23"/>
    </row>
    <row r="753" spans="6:6" x14ac:dyDescent="0.2">
      <c r="F753" s="23"/>
    </row>
    <row r="754" spans="6:6" x14ac:dyDescent="0.2">
      <c r="F754" s="23"/>
    </row>
    <row r="755" spans="6:6" x14ac:dyDescent="0.2">
      <c r="F755" s="23"/>
    </row>
    <row r="756" spans="6:6" x14ac:dyDescent="0.2">
      <c r="F756" s="23"/>
    </row>
    <row r="757" spans="6:6" x14ac:dyDescent="0.2">
      <c r="F757" s="23"/>
    </row>
    <row r="758" spans="6:6" x14ac:dyDescent="0.2">
      <c r="F758" s="23"/>
    </row>
    <row r="759" spans="6:6" x14ac:dyDescent="0.2">
      <c r="F759" s="23"/>
    </row>
    <row r="760" spans="6:6" x14ac:dyDescent="0.2">
      <c r="F760" s="23"/>
    </row>
    <row r="761" spans="6:6" x14ac:dyDescent="0.2">
      <c r="F761" s="23"/>
    </row>
    <row r="762" spans="6:6" x14ac:dyDescent="0.2">
      <c r="F762" s="23"/>
    </row>
    <row r="763" spans="6:6" x14ac:dyDescent="0.2">
      <c r="F763" s="23"/>
    </row>
    <row r="764" spans="6:6" x14ac:dyDescent="0.2">
      <c r="F764" s="23"/>
    </row>
    <row r="765" spans="6:6" x14ac:dyDescent="0.2">
      <c r="F765" s="23"/>
    </row>
    <row r="766" spans="6:6" x14ac:dyDescent="0.2">
      <c r="F766" s="23"/>
    </row>
    <row r="767" spans="6:6" x14ac:dyDescent="0.2">
      <c r="F767" s="23"/>
    </row>
    <row r="768" spans="6:6" x14ac:dyDescent="0.2">
      <c r="F768" s="23"/>
    </row>
    <row r="769" spans="6:6" x14ac:dyDescent="0.2">
      <c r="F769" s="23"/>
    </row>
    <row r="770" spans="6:6" x14ac:dyDescent="0.2">
      <c r="F770" s="23"/>
    </row>
    <row r="771" spans="6:6" x14ac:dyDescent="0.2">
      <c r="F771" s="23"/>
    </row>
    <row r="772" spans="6:6" x14ac:dyDescent="0.2">
      <c r="F772" s="23"/>
    </row>
    <row r="773" spans="6:6" x14ac:dyDescent="0.2">
      <c r="F773" s="23"/>
    </row>
    <row r="774" spans="6:6" x14ac:dyDescent="0.2">
      <c r="F774" s="23"/>
    </row>
    <row r="775" spans="6:6" x14ac:dyDescent="0.2">
      <c r="F775" s="23"/>
    </row>
    <row r="776" spans="6:6" x14ac:dyDescent="0.2">
      <c r="F776" s="23"/>
    </row>
    <row r="777" spans="6:6" x14ac:dyDescent="0.2">
      <c r="F777" s="23"/>
    </row>
    <row r="778" spans="6:6" x14ac:dyDescent="0.2">
      <c r="F778" s="23"/>
    </row>
    <row r="779" spans="6:6" x14ac:dyDescent="0.2">
      <c r="F779" s="23"/>
    </row>
    <row r="780" spans="6:6" x14ac:dyDescent="0.2">
      <c r="F780" s="23"/>
    </row>
    <row r="781" spans="6:6" x14ac:dyDescent="0.2">
      <c r="F781" s="23"/>
    </row>
    <row r="782" spans="6:6" x14ac:dyDescent="0.2">
      <c r="F782" s="23"/>
    </row>
    <row r="783" spans="6:6" x14ac:dyDescent="0.2">
      <c r="F783" s="23"/>
    </row>
    <row r="784" spans="6:6" x14ac:dyDescent="0.2">
      <c r="F784" s="23"/>
    </row>
    <row r="785" spans="6:6" x14ac:dyDescent="0.2">
      <c r="F785" s="23"/>
    </row>
    <row r="786" spans="6:6" x14ac:dyDescent="0.2">
      <c r="F786" s="23"/>
    </row>
    <row r="787" spans="6:6" x14ac:dyDescent="0.2">
      <c r="F787" s="23"/>
    </row>
    <row r="788" spans="6:6" x14ac:dyDescent="0.2">
      <c r="F788" s="23"/>
    </row>
    <row r="789" spans="6:6" x14ac:dyDescent="0.2">
      <c r="F789" s="23"/>
    </row>
    <row r="790" spans="6:6" x14ac:dyDescent="0.2">
      <c r="F790" s="23"/>
    </row>
    <row r="791" spans="6:6" x14ac:dyDescent="0.2">
      <c r="F791" s="23"/>
    </row>
    <row r="792" spans="6:6" x14ac:dyDescent="0.2">
      <c r="F792" s="23"/>
    </row>
    <row r="793" spans="6:6" x14ac:dyDescent="0.2">
      <c r="F793" s="23"/>
    </row>
    <row r="794" spans="6:6" x14ac:dyDescent="0.2">
      <c r="F794" s="23"/>
    </row>
    <row r="795" spans="6:6" x14ac:dyDescent="0.2">
      <c r="F795" s="23"/>
    </row>
    <row r="796" spans="6:6" x14ac:dyDescent="0.2">
      <c r="F796" s="23"/>
    </row>
    <row r="797" spans="6:6" x14ac:dyDescent="0.2">
      <c r="F797" s="23"/>
    </row>
    <row r="798" spans="6:6" x14ac:dyDescent="0.2">
      <c r="F798" s="23"/>
    </row>
    <row r="799" spans="6:6" x14ac:dyDescent="0.2">
      <c r="F799" s="23"/>
    </row>
    <row r="800" spans="6:6" x14ac:dyDescent="0.2">
      <c r="F800" s="23"/>
    </row>
    <row r="801" spans="6:6" x14ac:dyDescent="0.2">
      <c r="F801" s="23"/>
    </row>
    <row r="802" spans="6:6" x14ac:dyDescent="0.2">
      <c r="F802" s="23"/>
    </row>
    <row r="803" spans="6:6" x14ac:dyDescent="0.2">
      <c r="F803" s="23"/>
    </row>
    <row r="804" spans="6:6" x14ac:dyDescent="0.2">
      <c r="F804" s="23"/>
    </row>
    <row r="805" spans="6:6" x14ac:dyDescent="0.2">
      <c r="F805" s="23"/>
    </row>
    <row r="806" spans="6:6" x14ac:dyDescent="0.2">
      <c r="F806" s="23"/>
    </row>
    <row r="807" spans="6:6" x14ac:dyDescent="0.2">
      <c r="F807" s="23"/>
    </row>
    <row r="808" spans="6:6" x14ac:dyDescent="0.2">
      <c r="F808" s="23"/>
    </row>
    <row r="809" spans="6:6" x14ac:dyDescent="0.2">
      <c r="F809" s="23"/>
    </row>
    <row r="810" spans="6:6" x14ac:dyDescent="0.2">
      <c r="F810" s="23"/>
    </row>
    <row r="811" spans="6:6" x14ac:dyDescent="0.2">
      <c r="F811" s="23"/>
    </row>
    <row r="812" spans="6:6" x14ac:dyDescent="0.2">
      <c r="F812" s="23"/>
    </row>
    <row r="813" spans="6:6" x14ac:dyDescent="0.2">
      <c r="F813" s="23"/>
    </row>
    <row r="814" spans="6:6" x14ac:dyDescent="0.2">
      <c r="F814" s="23"/>
    </row>
    <row r="815" spans="6:6" x14ac:dyDescent="0.2">
      <c r="F815" s="23"/>
    </row>
    <row r="816" spans="6:6" x14ac:dyDescent="0.2">
      <c r="F816" s="23"/>
    </row>
    <row r="817" spans="6:6" x14ac:dyDescent="0.2">
      <c r="F817" s="23"/>
    </row>
    <row r="818" spans="6:6" x14ac:dyDescent="0.2">
      <c r="F818" s="23"/>
    </row>
    <row r="819" spans="6:6" x14ac:dyDescent="0.2">
      <c r="F819" s="23"/>
    </row>
    <row r="820" spans="6:6" x14ac:dyDescent="0.2">
      <c r="F820" s="23"/>
    </row>
    <row r="821" spans="6:6" x14ac:dyDescent="0.2">
      <c r="F821" s="23"/>
    </row>
    <row r="822" spans="6:6" x14ac:dyDescent="0.2">
      <c r="F822" s="23"/>
    </row>
    <row r="823" spans="6:6" x14ac:dyDescent="0.2">
      <c r="F823" s="23"/>
    </row>
    <row r="824" spans="6:6" x14ac:dyDescent="0.2">
      <c r="F824" s="23"/>
    </row>
    <row r="825" spans="6:6" x14ac:dyDescent="0.2">
      <c r="F825" s="23"/>
    </row>
    <row r="826" spans="6:6" x14ac:dyDescent="0.2">
      <c r="F826" s="23"/>
    </row>
    <row r="827" spans="6:6" x14ac:dyDescent="0.2">
      <c r="F827" s="23"/>
    </row>
    <row r="828" spans="6:6" x14ac:dyDescent="0.2">
      <c r="F828" s="23"/>
    </row>
    <row r="829" spans="6:6" x14ac:dyDescent="0.2">
      <c r="F829" s="23"/>
    </row>
    <row r="830" spans="6:6" x14ac:dyDescent="0.2">
      <c r="F830" s="23"/>
    </row>
    <row r="831" spans="6:6" x14ac:dyDescent="0.2">
      <c r="F831" s="23"/>
    </row>
    <row r="832" spans="6:6" x14ac:dyDescent="0.2">
      <c r="F832" s="23"/>
    </row>
    <row r="833" spans="6:6" x14ac:dyDescent="0.2">
      <c r="F833" s="23"/>
    </row>
    <row r="834" spans="6:6" x14ac:dyDescent="0.2">
      <c r="F834" s="23"/>
    </row>
    <row r="835" spans="6:6" x14ac:dyDescent="0.2">
      <c r="F835" s="23"/>
    </row>
    <row r="836" spans="6:6" x14ac:dyDescent="0.2">
      <c r="F836" s="23"/>
    </row>
    <row r="837" spans="6:6" x14ac:dyDescent="0.2">
      <c r="F837" s="23"/>
    </row>
    <row r="838" spans="6:6" x14ac:dyDescent="0.2">
      <c r="F838" s="23"/>
    </row>
    <row r="839" spans="6:6" x14ac:dyDescent="0.2">
      <c r="F839" s="23"/>
    </row>
    <row r="840" spans="6:6" x14ac:dyDescent="0.2">
      <c r="F840" s="23"/>
    </row>
    <row r="841" spans="6:6" x14ac:dyDescent="0.2">
      <c r="F841" s="23"/>
    </row>
    <row r="842" spans="6:6" x14ac:dyDescent="0.2">
      <c r="F842" s="23"/>
    </row>
    <row r="843" spans="6:6" x14ac:dyDescent="0.2">
      <c r="F843" s="23"/>
    </row>
    <row r="844" spans="6:6" x14ac:dyDescent="0.2">
      <c r="F844" s="23"/>
    </row>
    <row r="845" spans="6:6" x14ac:dyDescent="0.2">
      <c r="F845" s="23"/>
    </row>
    <row r="846" spans="6:6" x14ac:dyDescent="0.2">
      <c r="F846" s="23"/>
    </row>
    <row r="847" spans="6:6" x14ac:dyDescent="0.2">
      <c r="F847" s="23"/>
    </row>
    <row r="848" spans="6:6" x14ac:dyDescent="0.2">
      <c r="F848" s="23"/>
    </row>
    <row r="849" spans="6:6" x14ac:dyDescent="0.2">
      <c r="F849" s="23"/>
    </row>
    <row r="850" spans="6:6" x14ac:dyDescent="0.2">
      <c r="F850" s="23"/>
    </row>
    <row r="851" spans="6:6" x14ac:dyDescent="0.2">
      <c r="F851" s="23"/>
    </row>
    <row r="852" spans="6:6" x14ac:dyDescent="0.2">
      <c r="F852" s="23"/>
    </row>
    <row r="853" spans="6:6" x14ac:dyDescent="0.2">
      <c r="F853" s="23"/>
    </row>
    <row r="854" spans="6:6" x14ac:dyDescent="0.2">
      <c r="F854" s="23"/>
    </row>
    <row r="855" spans="6:6" x14ac:dyDescent="0.2">
      <c r="F855" s="23"/>
    </row>
    <row r="856" spans="6:6" x14ac:dyDescent="0.2">
      <c r="F856" s="23"/>
    </row>
    <row r="857" spans="6:6" x14ac:dyDescent="0.2">
      <c r="F857" s="23"/>
    </row>
    <row r="858" spans="6:6" x14ac:dyDescent="0.2">
      <c r="F858" s="23"/>
    </row>
    <row r="859" spans="6:6" x14ac:dyDescent="0.2">
      <c r="F859" s="23"/>
    </row>
    <row r="860" spans="6:6" x14ac:dyDescent="0.2">
      <c r="F860" s="23"/>
    </row>
    <row r="861" spans="6:6" x14ac:dyDescent="0.2">
      <c r="F861" s="23"/>
    </row>
    <row r="862" spans="6:6" x14ac:dyDescent="0.2">
      <c r="F862" s="23"/>
    </row>
    <row r="863" spans="6:6" x14ac:dyDescent="0.2">
      <c r="F863" s="23"/>
    </row>
    <row r="864" spans="6:6" x14ac:dyDescent="0.2">
      <c r="F864" s="23"/>
    </row>
    <row r="865" spans="6:6" x14ac:dyDescent="0.2">
      <c r="F865" s="23"/>
    </row>
    <row r="866" spans="6:6" x14ac:dyDescent="0.2">
      <c r="F866" s="23"/>
    </row>
    <row r="867" spans="6:6" x14ac:dyDescent="0.2">
      <c r="F867" s="23"/>
    </row>
    <row r="868" spans="6:6" x14ac:dyDescent="0.2">
      <c r="F868" s="23"/>
    </row>
    <row r="869" spans="6:6" x14ac:dyDescent="0.2">
      <c r="F869" s="23"/>
    </row>
    <row r="870" spans="6:6" x14ac:dyDescent="0.2">
      <c r="F870" s="23"/>
    </row>
    <row r="871" spans="6:6" x14ac:dyDescent="0.2">
      <c r="F871" s="23"/>
    </row>
    <row r="872" spans="6:6" x14ac:dyDescent="0.2">
      <c r="F872" s="23"/>
    </row>
    <row r="873" spans="6:6" x14ac:dyDescent="0.2">
      <c r="F873" s="23"/>
    </row>
    <row r="874" spans="6:6" x14ac:dyDescent="0.2">
      <c r="F874" s="23"/>
    </row>
    <row r="875" spans="6:6" x14ac:dyDescent="0.2">
      <c r="F875" s="23"/>
    </row>
    <row r="876" spans="6:6" x14ac:dyDescent="0.2">
      <c r="F876" s="23"/>
    </row>
    <row r="877" spans="6:6" x14ac:dyDescent="0.2">
      <c r="F877" s="23"/>
    </row>
    <row r="878" spans="6:6" x14ac:dyDescent="0.2">
      <c r="F878" s="23"/>
    </row>
    <row r="879" spans="6:6" x14ac:dyDescent="0.2">
      <c r="F879" s="23"/>
    </row>
    <row r="880" spans="6:6" x14ac:dyDescent="0.2">
      <c r="F880" s="23"/>
    </row>
    <row r="881" spans="6:6" x14ac:dyDescent="0.2">
      <c r="F881" s="23"/>
    </row>
    <row r="882" spans="6:6" x14ac:dyDescent="0.2">
      <c r="F882" s="23"/>
    </row>
    <row r="883" spans="6:6" x14ac:dyDescent="0.2">
      <c r="F883" s="23"/>
    </row>
    <row r="884" spans="6:6" x14ac:dyDescent="0.2">
      <c r="F884" s="23"/>
    </row>
    <row r="885" spans="6:6" x14ac:dyDescent="0.2">
      <c r="F885" s="23"/>
    </row>
    <row r="886" spans="6:6" x14ac:dyDescent="0.2">
      <c r="F886" s="23"/>
    </row>
    <row r="887" spans="6:6" x14ac:dyDescent="0.2">
      <c r="F887" s="23"/>
    </row>
    <row r="888" spans="6:6" x14ac:dyDescent="0.2">
      <c r="F888" s="23"/>
    </row>
    <row r="889" spans="6:6" x14ac:dyDescent="0.2">
      <c r="F889" s="23"/>
    </row>
    <row r="890" spans="6:6" x14ac:dyDescent="0.2">
      <c r="F890" s="23"/>
    </row>
    <row r="891" spans="6:6" x14ac:dyDescent="0.2">
      <c r="F891" s="23"/>
    </row>
    <row r="892" spans="6:6" x14ac:dyDescent="0.2">
      <c r="F892" s="23"/>
    </row>
    <row r="893" spans="6:6" x14ac:dyDescent="0.2">
      <c r="F893" s="23"/>
    </row>
    <row r="894" spans="6:6" x14ac:dyDescent="0.2">
      <c r="F894" s="23"/>
    </row>
    <row r="895" spans="6:6" x14ac:dyDescent="0.2">
      <c r="F895" s="23"/>
    </row>
    <row r="896" spans="6:6" x14ac:dyDescent="0.2">
      <c r="F896" s="23"/>
    </row>
    <row r="897" spans="6:6" x14ac:dyDescent="0.2">
      <c r="F897" s="23"/>
    </row>
    <row r="898" spans="6:6" x14ac:dyDescent="0.2">
      <c r="F898" s="23"/>
    </row>
    <row r="899" spans="6:6" x14ac:dyDescent="0.2">
      <c r="F899" s="23"/>
    </row>
    <row r="900" spans="6:6" x14ac:dyDescent="0.2">
      <c r="F900" s="23"/>
    </row>
    <row r="901" spans="6:6" x14ac:dyDescent="0.2">
      <c r="F901" s="23"/>
    </row>
    <row r="902" spans="6:6" x14ac:dyDescent="0.2">
      <c r="F902" s="23"/>
    </row>
    <row r="903" spans="6:6" x14ac:dyDescent="0.2">
      <c r="F903" s="23"/>
    </row>
    <row r="904" spans="6:6" x14ac:dyDescent="0.2">
      <c r="F904" s="23"/>
    </row>
    <row r="905" spans="6:6" x14ac:dyDescent="0.2">
      <c r="F905" s="23"/>
    </row>
    <row r="906" spans="6:6" x14ac:dyDescent="0.2">
      <c r="F906" s="23"/>
    </row>
    <row r="907" spans="6:6" x14ac:dyDescent="0.2">
      <c r="F907" s="23"/>
    </row>
    <row r="908" spans="6:6" x14ac:dyDescent="0.2">
      <c r="F908" s="23"/>
    </row>
    <row r="909" spans="6:6" x14ac:dyDescent="0.2">
      <c r="F909" s="23"/>
    </row>
    <row r="910" spans="6:6" x14ac:dyDescent="0.2">
      <c r="F910" s="23"/>
    </row>
    <row r="911" spans="6:6" x14ac:dyDescent="0.2">
      <c r="F911" s="23"/>
    </row>
    <row r="912" spans="6:6" x14ac:dyDescent="0.2">
      <c r="F912" s="23"/>
    </row>
    <row r="913" spans="6:6" x14ac:dyDescent="0.2">
      <c r="F913" s="23"/>
    </row>
    <row r="914" spans="6:6" x14ac:dyDescent="0.2">
      <c r="F914" s="23"/>
    </row>
    <row r="915" spans="6:6" x14ac:dyDescent="0.2">
      <c r="F915" s="23"/>
    </row>
    <row r="916" spans="6:6" x14ac:dyDescent="0.2">
      <c r="F916" s="23"/>
    </row>
    <row r="917" spans="6:6" x14ac:dyDescent="0.2">
      <c r="F917" s="23"/>
    </row>
    <row r="918" spans="6:6" x14ac:dyDescent="0.2">
      <c r="F918" s="23"/>
    </row>
    <row r="919" spans="6:6" x14ac:dyDescent="0.2">
      <c r="F919" s="23"/>
    </row>
    <row r="920" spans="6:6" x14ac:dyDescent="0.2">
      <c r="F920" s="23"/>
    </row>
    <row r="921" spans="6:6" x14ac:dyDescent="0.2">
      <c r="F921" s="23"/>
    </row>
    <row r="922" spans="6:6" x14ac:dyDescent="0.2">
      <c r="F922" s="23"/>
    </row>
    <row r="923" spans="6:6" x14ac:dyDescent="0.2">
      <c r="F923" s="23"/>
    </row>
    <row r="924" spans="6:6" x14ac:dyDescent="0.2">
      <c r="F924" s="23"/>
    </row>
    <row r="925" spans="6:6" x14ac:dyDescent="0.2">
      <c r="F925" s="23"/>
    </row>
    <row r="926" spans="6:6" x14ac:dyDescent="0.2">
      <c r="F926" s="23"/>
    </row>
    <row r="927" spans="6:6" x14ac:dyDescent="0.2">
      <c r="F927" s="23"/>
    </row>
    <row r="928" spans="6:6" x14ac:dyDescent="0.2">
      <c r="F928" s="23"/>
    </row>
    <row r="929" spans="6:6" x14ac:dyDescent="0.2">
      <c r="F929" s="23"/>
    </row>
    <row r="930" spans="6:6" x14ac:dyDescent="0.2">
      <c r="F930" s="23"/>
    </row>
    <row r="931" spans="6:6" x14ac:dyDescent="0.2">
      <c r="F931" s="23"/>
    </row>
    <row r="932" spans="6:6" x14ac:dyDescent="0.2">
      <c r="F932" s="23"/>
    </row>
    <row r="933" spans="6:6" x14ac:dyDescent="0.2">
      <c r="F933" s="23"/>
    </row>
    <row r="934" spans="6:6" x14ac:dyDescent="0.2">
      <c r="F934" s="23"/>
    </row>
    <row r="935" spans="6:6" x14ac:dyDescent="0.2">
      <c r="F935" s="23"/>
    </row>
    <row r="936" spans="6:6" x14ac:dyDescent="0.2">
      <c r="F936" s="23"/>
    </row>
    <row r="937" spans="6:6" x14ac:dyDescent="0.2">
      <c r="F937" s="23"/>
    </row>
    <row r="938" spans="6:6" x14ac:dyDescent="0.2">
      <c r="F938" s="23"/>
    </row>
    <row r="939" spans="6:6" x14ac:dyDescent="0.2">
      <c r="F939" s="23"/>
    </row>
    <row r="940" spans="6:6" x14ac:dyDescent="0.2">
      <c r="F940" s="23"/>
    </row>
    <row r="941" spans="6:6" x14ac:dyDescent="0.2">
      <c r="F941" s="23"/>
    </row>
    <row r="942" spans="6:6" x14ac:dyDescent="0.2">
      <c r="F942" s="23"/>
    </row>
    <row r="943" spans="6:6" x14ac:dyDescent="0.2">
      <c r="F943" s="23"/>
    </row>
    <row r="944" spans="6:6" x14ac:dyDescent="0.2">
      <c r="F944" s="23"/>
    </row>
    <row r="945" spans="6:6" x14ac:dyDescent="0.2">
      <c r="F945" s="23"/>
    </row>
    <row r="946" spans="6:6" x14ac:dyDescent="0.2">
      <c r="F946" s="23"/>
    </row>
    <row r="947" spans="6:6" x14ac:dyDescent="0.2">
      <c r="F947" s="23"/>
    </row>
    <row r="948" spans="6:6" x14ac:dyDescent="0.2">
      <c r="F948" s="23"/>
    </row>
    <row r="949" spans="6:6" x14ac:dyDescent="0.2">
      <c r="F949" s="23"/>
    </row>
    <row r="950" spans="6:6" x14ac:dyDescent="0.2">
      <c r="F950" s="23"/>
    </row>
    <row r="951" spans="6:6" x14ac:dyDescent="0.2">
      <c r="F951" s="23"/>
    </row>
    <row r="952" spans="6:6" x14ac:dyDescent="0.2">
      <c r="F952" s="23"/>
    </row>
    <row r="953" spans="6:6" x14ac:dyDescent="0.2">
      <c r="F953" s="23"/>
    </row>
    <row r="954" spans="6:6" x14ac:dyDescent="0.2">
      <c r="F954" s="23"/>
    </row>
    <row r="955" spans="6:6" x14ac:dyDescent="0.2">
      <c r="F955" s="23"/>
    </row>
    <row r="956" spans="6:6" x14ac:dyDescent="0.2">
      <c r="F956" s="23"/>
    </row>
    <row r="957" spans="6:6" x14ac:dyDescent="0.2">
      <c r="F957" s="23"/>
    </row>
    <row r="958" spans="6:6" x14ac:dyDescent="0.2">
      <c r="F958" s="23"/>
    </row>
    <row r="959" spans="6:6" x14ac:dyDescent="0.2">
      <c r="F959" s="23"/>
    </row>
    <row r="960" spans="6:6" x14ac:dyDescent="0.2">
      <c r="F960" s="23"/>
    </row>
    <row r="961" spans="6:6" x14ac:dyDescent="0.2">
      <c r="F961" s="23"/>
    </row>
    <row r="962" spans="6:6" x14ac:dyDescent="0.2">
      <c r="F962" s="23"/>
    </row>
    <row r="963" spans="6:6" x14ac:dyDescent="0.2">
      <c r="F963" s="23"/>
    </row>
    <row r="964" spans="6:6" x14ac:dyDescent="0.2">
      <c r="F964" s="23"/>
    </row>
    <row r="965" spans="6:6" x14ac:dyDescent="0.2">
      <c r="F965" s="23"/>
    </row>
    <row r="966" spans="6:6" x14ac:dyDescent="0.2">
      <c r="F966" s="23"/>
    </row>
    <row r="967" spans="6:6" x14ac:dyDescent="0.2">
      <c r="F967" s="23"/>
    </row>
    <row r="968" spans="6:6" x14ac:dyDescent="0.2">
      <c r="F968" s="23"/>
    </row>
    <row r="969" spans="6:6" x14ac:dyDescent="0.2">
      <c r="F969" s="23"/>
    </row>
    <row r="970" spans="6:6" x14ac:dyDescent="0.2">
      <c r="F970" s="23"/>
    </row>
    <row r="971" spans="6:6" x14ac:dyDescent="0.2">
      <c r="F971" s="23"/>
    </row>
    <row r="972" spans="6:6" x14ac:dyDescent="0.2">
      <c r="F972" s="23"/>
    </row>
    <row r="973" spans="6:6" x14ac:dyDescent="0.2">
      <c r="F973" s="23"/>
    </row>
    <row r="974" spans="6:6" x14ac:dyDescent="0.2">
      <c r="F974" s="23"/>
    </row>
    <row r="975" spans="6:6" x14ac:dyDescent="0.2">
      <c r="F975" s="23"/>
    </row>
    <row r="976" spans="6:6" x14ac:dyDescent="0.2">
      <c r="F976" s="23"/>
    </row>
    <row r="977" spans="6:6" x14ac:dyDescent="0.2">
      <c r="F977" s="23"/>
    </row>
    <row r="978" spans="6:6" x14ac:dyDescent="0.2">
      <c r="F978" s="23"/>
    </row>
    <row r="979" spans="6:6" x14ac:dyDescent="0.2">
      <c r="F979" s="23"/>
    </row>
    <row r="980" spans="6:6" x14ac:dyDescent="0.2">
      <c r="F980" s="23"/>
    </row>
    <row r="981" spans="6:6" x14ac:dyDescent="0.2">
      <c r="F981" s="23"/>
    </row>
    <row r="982" spans="6:6" x14ac:dyDescent="0.2">
      <c r="F982" s="23"/>
    </row>
    <row r="983" spans="6:6" x14ac:dyDescent="0.2">
      <c r="F983" s="23"/>
    </row>
    <row r="984" spans="6:6" x14ac:dyDescent="0.2">
      <c r="F984" s="23"/>
    </row>
    <row r="985" spans="6:6" x14ac:dyDescent="0.2">
      <c r="F985" s="23"/>
    </row>
    <row r="986" spans="6:6" x14ac:dyDescent="0.2">
      <c r="F986" s="23"/>
    </row>
    <row r="987" spans="6:6" x14ac:dyDescent="0.2">
      <c r="F987" s="23"/>
    </row>
    <row r="988" spans="6:6" x14ac:dyDescent="0.2">
      <c r="F988" s="23"/>
    </row>
    <row r="989" spans="6:6" x14ac:dyDescent="0.2">
      <c r="F989" s="23"/>
    </row>
    <row r="990" spans="6:6" x14ac:dyDescent="0.2">
      <c r="F990" s="23"/>
    </row>
    <row r="991" spans="6:6" x14ac:dyDescent="0.2">
      <c r="F991" s="23"/>
    </row>
    <row r="992" spans="6:6" x14ac:dyDescent="0.2">
      <c r="F992" s="23"/>
    </row>
    <row r="993" spans="6:6" x14ac:dyDescent="0.2">
      <c r="F993" s="23"/>
    </row>
    <row r="994" spans="6:6" x14ac:dyDescent="0.2">
      <c r="F994" s="23"/>
    </row>
    <row r="995" spans="6:6" x14ac:dyDescent="0.2">
      <c r="F995" s="23"/>
    </row>
    <row r="996" spans="6:6" x14ac:dyDescent="0.2">
      <c r="F996" s="23"/>
    </row>
    <row r="997" spans="6:6" x14ac:dyDescent="0.2">
      <c r="F997" s="23"/>
    </row>
    <row r="998" spans="6:6" x14ac:dyDescent="0.2">
      <c r="F998" s="23"/>
    </row>
    <row r="999" spans="6:6" x14ac:dyDescent="0.2">
      <c r="F999" s="23"/>
    </row>
    <row r="1000" spans="6:6" x14ac:dyDescent="0.2">
      <c r="F1000" s="23"/>
    </row>
    <row r="1001" spans="6:6" x14ac:dyDescent="0.2">
      <c r="F1001" s="23"/>
    </row>
    <row r="1002" spans="6:6" x14ac:dyDescent="0.2">
      <c r="F1002" s="23"/>
    </row>
    <row r="1003" spans="6:6" x14ac:dyDescent="0.2">
      <c r="F1003" s="23"/>
    </row>
    <row r="1004" spans="6:6" x14ac:dyDescent="0.2">
      <c r="F1004" s="23"/>
    </row>
    <row r="1005" spans="6:6" x14ac:dyDescent="0.2">
      <c r="F1005" s="23"/>
    </row>
    <row r="1006" spans="6:6" x14ac:dyDescent="0.2">
      <c r="F1006" s="23"/>
    </row>
    <row r="1007" spans="6:6" x14ac:dyDescent="0.2">
      <c r="F1007" s="23"/>
    </row>
    <row r="1008" spans="6:6" x14ac:dyDescent="0.2">
      <c r="F1008" s="23"/>
    </row>
    <row r="1009" spans="6:6" x14ac:dyDescent="0.2">
      <c r="F1009" s="23"/>
    </row>
    <row r="1010" spans="6:6" x14ac:dyDescent="0.2">
      <c r="F1010" s="23"/>
    </row>
    <row r="1011" spans="6:6" x14ac:dyDescent="0.2">
      <c r="F1011" s="23"/>
    </row>
    <row r="1012" spans="6:6" x14ac:dyDescent="0.2">
      <c r="F1012" s="23"/>
    </row>
    <row r="1013" spans="6:6" x14ac:dyDescent="0.2">
      <c r="F1013" s="23"/>
    </row>
    <row r="1014" spans="6:6" x14ac:dyDescent="0.2">
      <c r="F1014" s="23"/>
    </row>
    <row r="1015" spans="6:6" x14ac:dyDescent="0.2">
      <c r="F1015" s="23"/>
    </row>
    <row r="1016" spans="6:6" x14ac:dyDescent="0.2">
      <c r="F1016" s="23"/>
    </row>
    <row r="1017" spans="6:6" x14ac:dyDescent="0.2">
      <c r="F1017" s="23"/>
    </row>
    <row r="1018" spans="6:6" x14ac:dyDescent="0.2">
      <c r="F1018" s="23"/>
    </row>
    <row r="1019" spans="6:6" x14ac:dyDescent="0.2">
      <c r="F1019" s="23"/>
    </row>
    <row r="1020" spans="6:6" x14ac:dyDescent="0.2">
      <c r="F1020" s="23"/>
    </row>
    <row r="1021" spans="6:6" x14ac:dyDescent="0.2">
      <c r="F1021" s="23"/>
    </row>
    <row r="1022" spans="6:6" x14ac:dyDescent="0.2">
      <c r="F1022" s="23"/>
    </row>
    <row r="1023" spans="6:6" x14ac:dyDescent="0.2">
      <c r="F1023" s="23"/>
    </row>
    <row r="1024" spans="6:6" x14ac:dyDescent="0.2">
      <c r="F1024" s="23"/>
    </row>
    <row r="1025" spans="6:6" x14ac:dyDescent="0.2">
      <c r="F1025" s="23"/>
    </row>
    <row r="1026" spans="6:6" x14ac:dyDescent="0.2">
      <c r="F1026" s="23"/>
    </row>
    <row r="1027" spans="6:6" x14ac:dyDescent="0.2">
      <c r="F1027" s="23"/>
    </row>
    <row r="1028" spans="6:6" x14ac:dyDescent="0.2">
      <c r="F1028" s="23"/>
    </row>
    <row r="1029" spans="6:6" x14ac:dyDescent="0.2">
      <c r="F1029" s="23"/>
    </row>
    <row r="1030" spans="6:6" x14ac:dyDescent="0.2">
      <c r="F1030" s="23"/>
    </row>
    <row r="1031" spans="6:6" x14ac:dyDescent="0.2">
      <c r="F1031" s="23"/>
    </row>
    <row r="1032" spans="6:6" x14ac:dyDescent="0.2">
      <c r="F1032" s="23"/>
    </row>
    <row r="1033" spans="6:6" x14ac:dyDescent="0.2">
      <c r="F1033" s="23"/>
    </row>
    <row r="1034" spans="6:6" x14ac:dyDescent="0.2">
      <c r="F1034" s="23"/>
    </row>
    <row r="1035" spans="6:6" x14ac:dyDescent="0.2">
      <c r="F1035" s="23"/>
    </row>
    <row r="1036" spans="6:6" x14ac:dyDescent="0.2">
      <c r="F1036" s="23"/>
    </row>
    <row r="1037" spans="6:6" x14ac:dyDescent="0.2">
      <c r="F1037" s="23"/>
    </row>
    <row r="1038" spans="6:6" x14ac:dyDescent="0.2">
      <c r="F1038" s="23"/>
    </row>
    <row r="1039" spans="6:6" x14ac:dyDescent="0.2">
      <c r="F1039" s="23"/>
    </row>
    <row r="1040" spans="6:6" x14ac:dyDescent="0.2">
      <c r="F1040" s="23"/>
    </row>
    <row r="1041" spans="6:6" x14ac:dyDescent="0.2">
      <c r="F1041" s="23"/>
    </row>
    <row r="1042" spans="6:6" x14ac:dyDescent="0.2">
      <c r="F1042" s="23"/>
    </row>
    <row r="1043" spans="6:6" x14ac:dyDescent="0.2">
      <c r="F1043" s="23"/>
    </row>
    <row r="1044" spans="6:6" x14ac:dyDescent="0.2">
      <c r="F1044" s="23"/>
    </row>
    <row r="1045" spans="6:6" x14ac:dyDescent="0.2">
      <c r="F1045" s="23"/>
    </row>
    <row r="1046" spans="6:6" x14ac:dyDescent="0.2">
      <c r="F1046" s="23"/>
    </row>
    <row r="1047" spans="6:6" x14ac:dyDescent="0.2">
      <c r="F1047" s="23"/>
    </row>
    <row r="1048" spans="6:6" x14ac:dyDescent="0.2">
      <c r="F1048" s="23"/>
    </row>
    <row r="1049" spans="6:6" x14ac:dyDescent="0.2">
      <c r="F1049" s="23"/>
    </row>
    <row r="1050" spans="6:6" x14ac:dyDescent="0.2">
      <c r="F1050" s="23"/>
    </row>
    <row r="1051" spans="6:6" x14ac:dyDescent="0.2">
      <c r="F1051" s="23"/>
    </row>
    <row r="1052" spans="6:6" x14ac:dyDescent="0.2">
      <c r="F1052" s="23"/>
    </row>
    <row r="1053" spans="6:6" x14ac:dyDescent="0.2">
      <c r="F1053" s="23"/>
    </row>
    <row r="1054" spans="6:6" x14ac:dyDescent="0.2">
      <c r="F1054" s="23"/>
    </row>
    <row r="1055" spans="6:6" x14ac:dyDescent="0.2">
      <c r="F1055" s="23"/>
    </row>
    <row r="1056" spans="6:6" x14ac:dyDescent="0.2">
      <c r="F1056" s="23"/>
    </row>
    <row r="1057" spans="6:6" x14ac:dyDescent="0.2">
      <c r="F1057" s="23"/>
    </row>
    <row r="1058" spans="6:6" x14ac:dyDescent="0.2">
      <c r="F1058" s="23"/>
    </row>
    <row r="1059" spans="6:6" x14ac:dyDescent="0.2">
      <c r="F1059" s="23"/>
    </row>
    <row r="1060" spans="6:6" x14ac:dyDescent="0.2">
      <c r="F1060" s="23"/>
    </row>
    <row r="1061" spans="6:6" x14ac:dyDescent="0.2">
      <c r="F1061" s="23"/>
    </row>
    <row r="1062" spans="6:6" x14ac:dyDescent="0.2">
      <c r="F1062" s="23"/>
    </row>
    <row r="1063" spans="6:6" x14ac:dyDescent="0.2">
      <c r="F1063" s="23"/>
    </row>
    <row r="1064" spans="6:6" x14ac:dyDescent="0.2">
      <c r="F1064" s="23"/>
    </row>
  </sheetData>
  <sheetProtection sheet="1" objects="1" scenarios="1"/>
  <mergeCells count="14">
    <mergeCell ref="A41:N41"/>
    <mergeCell ref="M42:N42"/>
    <mergeCell ref="A54:N54"/>
    <mergeCell ref="M55:N55"/>
    <mergeCell ref="B57:B64"/>
    <mergeCell ref="D57:D64"/>
    <mergeCell ref="F57:L64"/>
    <mergeCell ref="A1:G1"/>
    <mergeCell ref="A2:F2"/>
    <mergeCell ref="A3:G3"/>
    <mergeCell ref="A5:A6"/>
    <mergeCell ref="B5:B6"/>
    <mergeCell ref="D5:E5"/>
    <mergeCell ref="F5:F6"/>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L1043"/>
  <sheetViews>
    <sheetView zoomScaleNormal="100" workbookViewId="0">
      <selection activeCell="A7" sqref="A7:G7"/>
    </sheetView>
  </sheetViews>
  <sheetFormatPr defaultColWidth="11.5703125" defaultRowHeight="12.75" x14ac:dyDescent="0.2"/>
  <cols>
    <col min="1" max="64" width="11.5703125" style="64"/>
  </cols>
  <sheetData>
    <row r="1" spans="1:64" ht="15.75" x14ac:dyDescent="0.25">
      <c r="A1" s="201" t="s">
        <v>644</v>
      </c>
      <c r="B1" s="201"/>
      <c r="C1" s="201"/>
      <c r="D1" s="201"/>
      <c r="E1" s="201"/>
      <c r="F1" s="201"/>
      <c r="G1" s="20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row>
    <row r="2" spans="1:64" x14ac:dyDescent="0.2">
      <c r="A2" s="235"/>
      <c r="B2" s="235"/>
      <c r="C2" s="235"/>
      <c r="D2" s="235"/>
      <c r="E2" s="235"/>
      <c r="F2" s="235"/>
      <c r="G2" s="235"/>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row>
    <row r="3" spans="1:64" x14ac:dyDescent="0.2">
      <c r="A3" s="181"/>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row>
    <row r="4" spans="1:64" x14ac:dyDescent="0.2">
      <c r="A4" s="181"/>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row>
    <row r="5" spans="1:64" x14ac:dyDescent="0.2">
      <c r="A5" s="181"/>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c r="BF5" s="181"/>
      <c r="BG5" s="181"/>
      <c r="BH5" s="181"/>
      <c r="BI5" s="181"/>
      <c r="BJ5" s="181"/>
      <c r="BK5" s="181"/>
      <c r="BL5" s="181"/>
    </row>
    <row r="6" spans="1:64" x14ac:dyDescent="0.2">
      <c r="A6" s="181"/>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c r="BF6" s="181"/>
      <c r="BG6" s="181"/>
      <c r="BH6" s="181"/>
      <c r="BI6" s="181"/>
      <c r="BJ6" s="181"/>
      <c r="BK6" s="181"/>
      <c r="BL6" s="181"/>
    </row>
    <row r="7" spans="1:64" x14ac:dyDescent="0.2">
      <c r="A7" s="236" t="s">
        <v>645</v>
      </c>
      <c r="B7" s="236"/>
      <c r="C7" s="236"/>
      <c r="D7" s="236"/>
      <c r="E7" s="236"/>
      <c r="F7" s="236"/>
      <c r="G7" s="236"/>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row>
    <row r="8" spans="1:64" ht="19.350000000000001" customHeight="1" x14ac:dyDescent="0.2">
      <c r="A8" s="237" t="s">
        <v>646</v>
      </c>
      <c r="B8" s="237"/>
      <c r="C8" s="237"/>
      <c r="D8" s="237"/>
      <c r="E8" s="237"/>
      <c r="F8" s="237"/>
      <c r="G8" s="237"/>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1"/>
      <c r="BH8" s="181"/>
      <c r="BI8" s="181"/>
      <c r="BJ8" s="181"/>
      <c r="BK8" s="181"/>
      <c r="BL8" s="181"/>
    </row>
    <row r="9" spans="1:64" x14ac:dyDescent="0.2">
      <c r="A9" s="236" t="s">
        <v>647</v>
      </c>
      <c r="B9" s="236"/>
      <c r="C9" s="236"/>
      <c r="D9" s="236"/>
      <c r="E9" s="236"/>
      <c r="F9" s="236"/>
      <c r="G9" s="236"/>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row>
    <row r="10" spans="1:64" x14ac:dyDescent="0.2">
      <c r="A10" s="236" t="s">
        <v>648</v>
      </c>
      <c r="B10" s="236"/>
      <c r="C10" s="236"/>
      <c r="D10" s="236"/>
      <c r="E10" s="236"/>
      <c r="F10" s="236"/>
      <c r="G10" s="236"/>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row>
    <row r="11" spans="1:64" x14ac:dyDescent="0.2">
      <c r="A11" s="236" t="s">
        <v>649</v>
      </c>
      <c r="B11" s="236"/>
      <c r="C11" s="236"/>
      <c r="D11" s="236"/>
      <c r="E11" s="236"/>
      <c r="F11" s="236"/>
      <c r="G11" s="236"/>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row>
    <row r="12" spans="1:64" x14ac:dyDescent="0.2">
      <c r="A12" s="238" t="s">
        <v>650</v>
      </c>
      <c r="B12" s="238"/>
      <c r="C12" s="238"/>
      <c r="D12" s="238"/>
      <c r="E12" s="238"/>
      <c r="F12" s="238"/>
      <c r="G12" s="238"/>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row>
    <row r="13" spans="1:64" x14ac:dyDescent="0.2">
      <c r="A13" s="239" t="s">
        <v>651</v>
      </c>
      <c r="B13" s="239"/>
      <c r="C13" s="239"/>
      <c r="D13" s="239"/>
      <c r="E13" s="239"/>
      <c r="F13" s="239"/>
      <c r="G13" s="239"/>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row>
    <row r="14" spans="1:64" x14ac:dyDescent="0.2">
      <c r="A14" s="240" t="s">
        <v>652</v>
      </c>
      <c r="B14" s="240"/>
      <c r="C14" s="240"/>
      <c r="D14" s="240"/>
      <c r="E14" s="240"/>
      <c r="F14" s="240"/>
      <c r="G14" s="240"/>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row>
    <row r="15" spans="1:64" x14ac:dyDescent="0.2">
      <c r="A15" s="182"/>
      <c r="B15" s="182"/>
      <c r="C15" s="182"/>
      <c r="D15" s="182"/>
      <c r="E15" s="182"/>
      <c r="F15" s="182"/>
      <c r="G15" s="182"/>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row>
    <row r="16" spans="1:64" x14ac:dyDescent="0.2">
      <c r="A16" s="236" t="s">
        <v>653</v>
      </c>
      <c r="B16" s="236"/>
      <c r="C16" s="236"/>
      <c r="D16" s="236"/>
      <c r="E16" s="236"/>
      <c r="F16" s="236"/>
      <c r="G16" s="236"/>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row>
    <row r="17" spans="1:64" x14ac:dyDescent="0.2">
      <c r="A17" s="238" t="s">
        <v>654</v>
      </c>
      <c r="B17" s="238"/>
      <c r="C17" s="238"/>
      <c r="D17" s="238"/>
      <c r="E17" s="238"/>
      <c r="F17" s="238"/>
      <c r="G17" s="238"/>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row>
    <row r="18" spans="1:64" ht="19.350000000000001" customHeight="1" x14ac:dyDescent="0.2">
      <c r="A18" s="241" t="s">
        <v>655</v>
      </c>
      <c r="B18" s="241"/>
      <c r="C18" s="241"/>
      <c r="D18" s="241"/>
      <c r="E18" s="241"/>
      <c r="F18" s="241"/>
      <c r="G18" s="24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row>
    <row r="19" spans="1:64" x14ac:dyDescent="0.2">
      <c r="A19" s="238" t="s">
        <v>656</v>
      </c>
      <c r="B19" s="238"/>
      <c r="C19" s="238"/>
      <c r="D19" s="238"/>
      <c r="E19" s="238"/>
      <c r="F19" s="238"/>
      <c r="G19" s="238"/>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row>
    <row r="20" spans="1:64" x14ac:dyDescent="0.2">
      <c r="A20" s="239" t="s">
        <v>657</v>
      </c>
      <c r="B20" s="239"/>
      <c r="C20" s="239"/>
      <c r="D20" s="239"/>
      <c r="E20" s="239"/>
      <c r="F20" s="239"/>
      <c r="G20" s="239"/>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row>
    <row r="21" spans="1:64" x14ac:dyDescent="0.2">
      <c r="A21" s="238" t="s">
        <v>658</v>
      </c>
      <c r="B21" s="238"/>
      <c r="C21" s="238"/>
      <c r="D21" s="238"/>
      <c r="E21" s="238"/>
      <c r="F21" s="238"/>
      <c r="G21" s="238"/>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row>
    <row r="22" spans="1:64" x14ac:dyDescent="0.2">
      <c r="A22" s="239" t="s">
        <v>659</v>
      </c>
      <c r="B22" s="239"/>
      <c r="C22" s="239"/>
      <c r="D22" s="239"/>
      <c r="E22" s="239"/>
      <c r="F22" s="239"/>
      <c r="G22" s="239"/>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row>
    <row r="23" spans="1:64" x14ac:dyDescent="0.2">
      <c r="A23" s="182"/>
      <c r="B23" s="182"/>
      <c r="C23" s="182"/>
      <c r="D23" s="182"/>
      <c r="E23" s="182"/>
      <c r="F23" s="182"/>
      <c r="G23" s="182"/>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row>
    <row r="24" spans="1:64" x14ac:dyDescent="0.2">
      <c r="A24" s="242" t="s">
        <v>660</v>
      </c>
      <c r="B24" s="242"/>
      <c r="C24" s="242"/>
      <c r="D24" s="242"/>
      <c r="E24" s="242"/>
      <c r="F24" s="242"/>
      <c r="G24" s="242"/>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row>
    <row r="25" spans="1:64" ht="19.350000000000001" customHeight="1" x14ac:dyDescent="0.2">
      <c r="A25" s="241" t="s">
        <v>661</v>
      </c>
      <c r="B25" s="241"/>
      <c r="C25" s="241"/>
      <c r="D25" s="241"/>
      <c r="E25" s="241"/>
      <c r="F25" s="241"/>
      <c r="G25" s="24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row>
    <row r="26" spans="1:64" x14ac:dyDescent="0.2">
      <c r="A26" s="242" t="s">
        <v>662</v>
      </c>
      <c r="B26" s="242"/>
      <c r="C26" s="242"/>
      <c r="D26" s="242"/>
      <c r="E26" s="242"/>
      <c r="F26" s="242"/>
      <c r="G26" s="242"/>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row>
    <row r="27" spans="1:64" x14ac:dyDescent="0.2">
      <c r="A27" s="242" t="s">
        <v>663</v>
      </c>
      <c r="B27" s="242"/>
      <c r="C27" s="242"/>
      <c r="D27" s="242"/>
      <c r="E27" s="242"/>
      <c r="F27" s="242"/>
      <c r="G27" s="242"/>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row>
    <row r="28" spans="1:64" x14ac:dyDescent="0.2">
      <c r="A28" s="182"/>
      <c r="B28" s="182"/>
      <c r="C28" s="182"/>
      <c r="D28" s="182"/>
      <c r="E28" s="182"/>
      <c r="F28" s="182"/>
      <c r="G28" s="182"/>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row>
    <row r="29" spans="1:64" x14ac:dyDescent="0.2">
      <c r="A29" s="236" t="s">
        <v>664</v>
      </c>
      <c r="B29" s="236"/>
      <c r="C29" s="236"/>
      <c r="D29" s="236"/>
      <c r="E29" s="236"/>
      <c r="F29" s="236"/>
      <c r="G29" s="236"/>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row>
    <row r="30" spans="1:64" x14ac:dyDescent="0.2">
      <c r="A30" s="236" t="s">
        <v>665</v>
      </c>
      <c r="B30" s="236"/>
      <c r="C30" s="236"/>
      <c r="D30" s="236"/>
      <c r="E30" s="236"/>
      <c r="F30" s="236"/>
      <c r="G30" s="236"/>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row>
    <row r="31" spans="1:64" x14ac:dyDescent="0.2">
      <c r="A31" s="236" t="s">
        <v>666</v>
      </c>
      <c r="B31" s="236"/>
      <c r="C31" s="236"/>
      <c r="D31" s="236"/>
      <c r="E31" s="236"/>
      <c r="F31" s="236"/>
      <c r="G31" s="236"/>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row>
    <row r="32" spans="1:64" x14ac:dyDescent="0.2">
      <c r="A32" s="236" t="s">
        <v>667</v>
      </c>
      <c r="B32" s="236"/>
      <c r="C32" s="236"/>
      <c r="D32" s="236"/>
      <c r="E32" s="236"/>
      <c r="F32" s="236"/>
      <c r="G32" s="236"/>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row>
    <row r="33" spans="1:64" x14ac:dyDescent="0.2">
      <c r="A33" s="236" t="s">
        <v>668</v>
      </c>
      <c r="B33" s="236"/>
      <c r="C33" s="236"/>
      <c r="D33" s="236"/>
      <c r="E33" s="236"/>
      <c r="F33" s="236"/>
      <c r="G33" s="236"/>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row>
    <row r="34" spans="1:64" x14ac:dyDescent="0.2">
      <c r="A34" s="183"/>
      <c r="B34" s="182"/>
      <c r="C34" s="182"/>
      <c r="D34" s="182"/>
      <c r="E34" s="182"/>
      <c r="F34" s="182"/>
      <c r="G34" s="182"/>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row>
    <row r="35" spans="1:64" x14ac:dyDescent="0.2">
      <c r="A35" s="243" t="s">
        <v>669</v>
      </c>
      <c r="B35" s="243"/>
      <c r="C35" s="243"/>
      <c r="D35" s="243"/>
      <c r="E35" s="243"/>
      <c r="F35" s="243"/>
      <c r="G35" s="243"/>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row>
    <row r="36" spans="1:64" x14ac:dyDescent="0.2">
      <c r="A36" s="182"/>
      <c r="B36" s="182"/>
      <c r="C36" s="182"/>
      <c r="D36" s="182"/>
      <c r="E36" s="182"/>
      <c r="F36" s="182"/>
      <c r="G36" s="182"/>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row>
    <row r="37" spans="1:64" ht="82.15" customHeight="1" x14ac:dyDescent="0.2">
      <c r="A37" s="237" t="s">
        <v>670</v>
      </c>
      <c r="B37" s="237"/>
      <c r="C37" s="237"/>
      <c r="D37" s="237"/>
      <c r="E37" s="237"/>
      <c r="F37" s="237"/>
      <c r="G37" s="237"/>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row>
    <row r="38" spans="1:64" x14ac:dyDescent="0.2">
      <c r="A38" s="182"/>
      <c r="B38" s="182"/>
      <c r="C38" s="182"/>
      <c r="D38" s="182"/>
      <c r="E38" s="182"/>
      <c r="F38" s="182"/>
      <c r="G38" s="182"/>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row>
    <row r="39" spans="1:64" x14ac:dyDescent="0.2">
      <c r="A39" s="236" t="s">
        <v>671</v>
      </c>
      <c r="B39" s="236"/>
      <c r="C39" s="236"/>
      <c r="D39" s="236"/>
      <c r="E39" s="236"/>
      <c r="F39" s="236"/>
      <c r="G39" s="236"/>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c r="BH39" s="181"/>
      <c r="BI39" s="181"/>
      <c r="BJ39" s="181"/>
      <c r="BK39" s="181"/>
      <c r="BL39" s="181"/>
    </row>
    <row r="40" spans="1:64" x14ac:dyDescent="0.2">
      <c r="A40" s="244" t="s">
        <v>672</v>
      </c>
      <c r="B40" s="244"/>
      <c r="C40" s="244"/>
      <c r="D40" s="244"/>
      <c r="E40" s="244"/>
      <c r="F40" s="244"/>
      <c r="G40" s="244"/>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row>
    <row r="41" spans="1:64" x14ac:dyDescent="0.2">
      <c r="A41" s="182"/>
      <c r="B41" s="182"/>
      <c r="C41" s="182"/>
      <c r="D41" s="182"/>
      <c r="E41" s="182"/>
      <c r="F41" s="182"/>
      <c r="G41" s="182"/>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row>
    <row r="42" spans="1:64" x14ac:dyDescent="0.2">
      <c r="A42" s="242" t="s">
        <v>673</v>
      </c>
      <c r="B42" s="242"/>
      <c r="C42" s="242"/>
      <c r="D42" s="242"/>
      <c r="E42" s="242"/>
      <c r="F42" s="242"/>
      <c r="G42" s="242"/>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row>
    <row r="43" spans="1:64" x14ac:dyDescent="0.2">
      <c r="A43" s="242" t="s">
        <v>674</v>
      </c>
      <c r="B43" s="242"/>
      <c r="C43" s="242"/>
      <c r="D43" s="242"/>
      <c r="E43" s="242"/>
      <c r="F43" s="242"/>
      <c r="G43" s="242"/>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row>
    <row r="44" spans="1:64" x14ac:dyDescent="0.2">
      <c r="A44" s="181"/>
      <c r="B44" s="181"/>
      <c r="C44" s="181"/>
      <c r="D44" s="181"/>
      <c r="E44" s="181"/>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row>
    <row r="45" spans="1:64" x14ac:dyDescent="0.2">
      <c r="A45" s="181"/>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row>
    <row r="46" spans="1:64" x14ac:dyDescent="0.2">
      <c r="A46" s="181"/>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row>
    <row r="47" spans="1:64" x14ac:dyDescent="0.2">
      <c r="A47" s="18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1"/>
      <c r="BJ47" s="181"/>
      <c r="BK47" s="181"/>
      <c r="BL47" s="181"/>
    </row>
    <row r="48" spans="1:64" x14ac:dyDescent="0.2">
      <c r="A48" s="181"/>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c r="BF48" s="181"/>
      <c r="BG48" s="181"/>
      <c r="BH48" s="181"/>
      <c r="BI48" s="181"/>
      <c r="BJ48" s="181"/>
      <c r="BK48" s="181"/>
      <c r="BL48" s="181"/>
    </row>
    <row r="49" spans="1:64" x14ac:dyDescent="0.2">
      <c r="A49" s="181"/>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row>
    <row r="50" spans="1:64" x14ac:dyDescent="0.2">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row>
    <row r="51" spans="1:64" x14ac:dyDescent="0.2">
      <c r="A51" s="18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row>
    <row r="52" spans="1:64" x14ac:dyDescent="0.2">
      <c r="A52" s="181"/>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row>
    <row r="53" spans="1:64" x14ac:dyDescent="0.2">
      <c r="A53" s="18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row>
    <row r="54" spans="1:64" x14ac:dyDescent="0.2">
      <c r="A54" s="18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row>
    <row r="55" spans="1:64" x14ac:dyDescent="0.2">
      <c r="A55" s="18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AZ55" s="181"/>
      <c r="BA55" s="181"/>
      <c r="BB55" s="181"/>
      <c r="BC55" s="181"/>
      <c r="BD55" s="181"/>
      <c r="BE55" s="181"/>
      <c r="BF55" s="181"/>
      <c r="BG55" s="181"/>
      <c r="BH55" s="181"/>
      <c r="BI55" s="181"/>
      <c r="BJ55" s="181"/>
      <c r="BK55" s="181"/>
      <c r="BL55" s="181"/>
    </row>
    <row r="56" spans="1:64" x14ac:dyDescent="0.2">
      <c r="A56" s="18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row>
    <row r="57" spans="1:64" x14ac:dyDescent="0.2">
      <c r="A57" s="18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row>
    <row r="58" spans="1:64" x14ac:dyDescent="0.2">
      <c r="A58" s="18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row>
    <row r="59" spans="1:64" x14ac:dyDescent="0.2">
      <c r="A59" s="18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row>
    <row r="60" spans="1:64" x14ac:dyDescent="0.2">
      <c r="A60" s="18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row>
    <row r="61" spans="1:64" x14ac:dyDescent="0.2">
      <c r="A61" s="18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181"/>
      <c r="BL61" s="181"/>
    </row>
    <row r="62" spans="1:64" x14ac:dyDescent="0.2">
      <c r="A62" s="18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c r="AH62" s="181"/>
      <c r="AI62" s="181"/>
      <c r="AJ62" s="181"/>
      <c r="AK62" s="181"/>
      <c r="AL62" s="181"/>
      <c r="AM62" s="181"/>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row>
    <row r="63" spans="1:64" x14ac:dyDescent="0.2">
      <c r="A63" s="18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row>
    <row r="64" spans="1:64" x14ac:dyDescent="0.2">
      <c r="A64" s="18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row>
    <row r="65" spans="1:64" x14ac:dyDescent="0.2">
      <c r="A65" s="18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row>
    <row r="66" spans="1:64" x14ac:dyDescent="0.2">
      <c r="A66" s="18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row>
    <row r="67" spans="1:64" x14ac:dyDescent="0.2">
      <c r="A67" s="18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1"/>
    </row>
    <row r="68" spans="1:64" x14ac:dyDescent="0.2">
      <c r="A68" s="18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row>
    <row r="69" spans="1:64" x14ac:dyDescent="0.2">
      <c r="A69" s="18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row>
    <row r="70" spans="1:64" x14ac:dyDescent="0.2">
      <c r="A70" s="18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row>
    <row r="71" spans="1:64" x14ac:dyDescent="0.2">
      <c r="A71" s="18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row>
    <row r="72" spans="1:64" x14ac:dyDescent="0.2">
      <c r="A72" s="18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1"/>
    </row>
    <row r="73" spans="1:64" x14ac:dyDescent="0.2">
      <c r="A73" s="18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row>
    <row r="74" spans="1:64" x14ac:dyDescent="0.2">
      <c r="A74" s="18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1"/>
    </row>
    <row r="75" spans="1:64" x14ac:dyDescent="0.2">
      <c r="A75" s="18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c r="BF75" s="181"/>
      <c r="BG75" s="181"/>
      <c r="BH75" s="181"/>
      <c r="BI75" s="181"/>
      <c r="BJ75" s="181"/>
      <c r="BK75" s="181"/>
      <c r="BL75" s="181"/>
    </row>
    <row r="76" spans="1:64" x14ac:dyDescent="0.2">
      <c r="A76" s="18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1"/>
      <c r="BG76" s="181"/>
      <c r="BH76" s="181"/>
      <c r="BI76" s="181"/>
      <c r="BJ76" s="181"/>
      <c r="BK76" s="181"/>
      <c r="BL76" s="181"/>
    </row>
    <row r="77" spans="1:64" x14ac:dyDescent="0.2">
      <c r="A77" s="18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1"/>
    </row>
    <row r="78" spans="1:64" x14ac:dyDescent="0.2">
      <c r="A78" s="18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1"/>
    </row>
    <row r="79" spans="1:64" x14ac:dyDescent="0.2">
      <c r="A79" s="18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1"/>
    </row>
    <row r="80" spans="1:64" x14ac:dyDescent="0.2">
      <c r="A80" s="18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1"/>
      <c r="BF80" s="181"/>
      <c r="BG80" s="181"/>
      <c r="BH80" s="181"/>
      <c r="BI80" s="181"/>
      <c r="BJ80" s="181"/>
      <c r="BK80" s="181"/>
      <c r="BL80" s="181"/>
    </row>
    <row r="81" spans="1:64" x14ac:dyDescent="0.2">
      <c r="A81" s="18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row>
    <row r="82" spans="1:64" x14ac:dyDescent="0.2">
      <c r="A82" s="18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row>
    <row r="83" spans="1:64" x14ac:dyDescent="0.2">
      <c r="A83" s="18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row>
    <row r="84" spans="1:64" x14ac:dyDescent="0.2">
      <c r="A84" s="18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c r="BF84" s="181"/>
      <c r="BG84" s="181"/>
      <c r="BH84" s="181"/>
      <c r="BI84" s="181"/>
      <c r="BJ84" s="181"/>
      <c r="BK84" s="181"/>
      <c r="BL84" s="181"/>
    </row>
    <row r="85" spans="1:64" x14ac:dyDescent="0.2">
      <c r="A85" s="18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81"/>
      <c r="BD85" s="181"/>
      <c r="BE85" s="181"/>
      <c r="BF85" s="181"/>
      <c r="BG85" s="181"/>
      <c r="BH85" s="181"/>
      <c r="BI85" s="181"/>
      <c r="BJ85" s="181"/>
      <c r="BK85" s="181"/>
      <c r="BL85" s="181"/>
    </row>
    <row r="86" spans="1:64" x14ac:dyDescent="0.2">
      <c r="A86" s="18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c r="AB86" s="181"/>
      <c r="AC86" s="181"/>
      <c r="AD86" s="181"/>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1"/>
      <c r="BD86" s="181"/>
      <c r="BE86" s="181"/>
      <c r="BF86" s="181"/>
      <c r="BG86" s="181"/>
      <c r="BH86" s="181"/>
      <c r="BI86" s="181"/>
      <c r="BJ86" s="181"/>
      <c r="BK86" s="181"/>
      <c r="BL86" s="181"/>
    </row>
    <row r="87" spans="1:64" x14ac:dyDescent="0.2">
      <c r="A87" s="18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1"/>
      <c r="BJ87" s="181"/>
      <c r="BK87" s="181"/>
      <c r="BL87" s="181"/>
    </row>
    <row r="88" spans="1:64" x14ac:dyDescent="0.2">
      <c r="A88" s="18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row>
    <row r="89" spans="1:64" x14ac:dyDescent="0.2">
      <c r="A89" s="18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row>
    <row r="90" spans="1:64" x14ac:dyDescent="0.2">
      <c r="A90" s="18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c r="BF90" s="181"/>
      <c r="BG90" s="181"/>
      <c r="BH90" s="181"/>
      <c r="BI90" s="181"/>
      <c r="BJ90" s="181"/>
      <c r="BK90" s="181"/>
      <c r="BL90" s="181"/>
    </row>
    <row r="91" spans="1:64" x14ac:dyDescent="0.2">
      <c r="A91" s="18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c r="AB91" s="181"/>
      <c r="AC91" s="181"/>
      <c r="AD91" s="181"/>
      <c r="AE91" s="181"/>
      <c r="AF91" s="181"/>
      <c r="AG91" s="181"/>
      <c r="AH91" s="181"/>
      <c r="AI91" s="181"/>
      <c r="AJ91" s="181"/>
      <c r="AK91" s="181"/>
      <c r="AL91" s="181"/>
      <c r="AM91" s="181"/>
      <c r="AN91" s="181"/>
      <c r="AO91" s="181"/>
      <c r="AP91" s="181"/>
      <c r="AQ91" s="181"/>
      <c r="AR91" s="181"/>
      <c r="AS91" s="181"/>
      <c r="AT91" s="181"/>
      <c r="AU91" s="181"/>
      <c r="AV91" s="181"/>
      <c r="AW91" s="181"/>
      <c r="AX91" s="181"/>
      <c r="AY91" s="181"/>
      <c r="AZ91" s="181"/>
      <c r="BA91" s="181"/>
      <c r="BB91" s="181"/>
      <c r="BC91" s="181"/>
      <c r="BD91" s="181"/>
      <c r="BE91" s="181"/>
      <c r="BF91" s="181"/>
      <c r="BG91" s="181"/>
      <c r="BH91" s="181"/>
      <c r="BI91" s="181"/>
      <c r="BJ91" s="181"/>
      <c r="BK91" s="181"/>
      <c r="BL91" s="181"/>
    </row>
    <row r="92" spans="1:64" x14ac:dyDescent="0.2">
      <c r="A92" s="18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c r="BF92" s="181"/>
      <c r="BG92" s="181"/>
      <c r="BH92" s="181"/>
      <c r="BI92" s="181"/>
      <c r="BJ92" s="181"/>
      <c r="BK92" s="181"/>
      <c r="BL92" s="181"/>
    </row>
    <row r="93" spans="1:64" x14ac:dyDescent="0.2">
      <c r="A93" s="18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1"/>
      <c r="BJ93" s="181"/>
      <c r="BK93" s="181"/>
      <c r="BL93" s="181"/>
    </row>
    <row r="94" spans="1:64" x14ac:dyDescent="0.2">
      <c r="A94" s="18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row>
    <row r="95" spans="1:64" x14ac:dyDescent="0.2">
      <c r="A95" s="18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row>
    <row r="96" spans="1:64" x14ac:dyDescent="0.2">
      <c r="A96" s="18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row>
    <row r="97" spans="1:64" x14ac:dyDescent="0.2">
      <c r="A97" s="18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1"/>
      <c r="BL97" s="181"/>
    </row>
    <row r="98" spans="1:64" x14ac:dyDescent="0.2">
      <c r="A98" s="18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c r="BF98" s="181"/>
      <c r="BG98" s="181"/>
      <c r="BH98" s="181"/>
      <c r="BI98" s="181"/>
      <c r="BJ98" s="181"/>
      <c r="BK98" s="181"/>
      <c r="BL98" s="181"/>
    </row>
    <row r="99" spans="1:64" x14ac:dyDescent="0.2">
      <c r="A99" s="18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1"/>
      <c r="BJ99" s="181"/>
      <c r="BK99" s="181"/>
      <c r="BL99" s="181"/>
    </row>
    <row r="100" spans="1:64" x14ac:dyDescent="0.2">
      <c r="A100" s="18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row>
    <row r="101" spans="1:64" x14ac:dyDescent="0.2">
      <c r="A101" s="18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row>
    <row r="102" spans="1:64" x14ac:dyDescent="0.2">
      <c r="A102" s="18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row>
    <row r="103" spans="1:64" x14ac:dyDescent="0.2">
      <c r="A103" s="18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81"/>
      <c r="BJ103" s="181"/>
      <c r="BK103" s="181"/>
      <c r="BL103" s="181"/>
    </row>
    <row r="104" spans="1:64" x14ac:dyDescent="0.2">
      <c r="A104" s="18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c r="BF104" s="181"/>
      <c r="BG104" s="181"/>
      <c r="BH104" s="181"/>
      <c r="BI104" s="181"/>
      <c r="BJ104" s="181"/>
      <c r="BK104" s="181"/>
      <c r="BL104" s="181"/>
    </row>
    <row r="105" spans="1:64" x14ac:dyDescent="0.2">
      <c r="A105" s="18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row>
    <row r="106" spans="1:64" x14ac:dyDescent="0.2">
      <c r="A106" s="18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181"/>
      <c r="AI106" s="181"/>
      <c r="AJ106" s="181"/>
      <c r="AK106" s="181"/>
      <c r="AL106" s="181"/>
      <c r="AM106" s="181"/>
      <c r="AN106" s="181"/>
      <c r="AO106" s="181"/>
      <c r="AP106" s="181"/>
      <c r="AQ106" s="181"/>
      <c r="AR106" s="181"/>
      <c r="AS106" s="181"/>
      <c r="AT106" s="181"/>
      <c r="AU106" s="181"/>
      <c r="AV106" s="181"/>
      <c r="AW106" s="181"/>
      <c r="AX106" s="181"/>
      <c r="AY106" s="181"/>
      <c r="AZ106" s="181"/>
      <c r="BA106" s="181"/>
      <c r="BB106" s="181"/>
      <c r="BC106" s="181"/>
      <c r="BD106" s="181"/>
      <c r="BE106" s="181"/>
      <c r="BF106" s="181"/>
      <c r="BG106" s="181"/>
      <c r="BH106" s="181"/>
      <c r="BI106" s="181"/>
      <c r="BJ106" s="181"/>
      <c r="BK106" s="181"/>
      <c r="BL106" s="181"/>
    </row>
    <row r="107" spans="1:64" x14ac:dyDescent="0.2">
      <c r="A107" s="18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c r="BF107" s="181"/>
      <c r="BG107" s="181"/>
      <c r="BH107" s="181"/>
      <c r="BI107" s="181"/>
      <c r="BJ107" s="181"/>
      <c r="BK107" s="181"/>
      <c r="BL107" s="181"/>
    </row>
    <row r="108" spans="1:64" x14ac:dyDescent="0.2">
      <c r="A108" s="18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c r="BF108" s="181"/>
      <c r="BG108" s="181"/>
      <c r="BH108" s="181"/>
      <c r="BI108" s="181"/>
      <c r="BJ108" s="181"/>
      <c r="BK108" s="181"/>
      <c r="BL108" s="181"/>
    </row>
    <row r="109" spans="1:64" x14ac:dyDescent="0.2">
      <c r="A109" s="18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81"/>
      <c r="BG109" s="181"/>
      <c r="BH109" s="181"/>
      <c r="BI109" s="181"/>
      <c r="BJ109" s="181"/>
      <c r="BK109" s="181"/>
      <c r="BL109" s="181"/>
    </row>
    <row r="110" spans="1:64" x14ac:dyDescent="0.2">
      <c r="A110" s="18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81"/>
      <c r="BG110" s="181"/>
      <c r="BH110" s="181"/>
      <c r="BI110" s="181"/>
      <c r="BJ110" s="181"/>
      <c r="BK110" s="181"/>
      <c r="BL110" s="181"/>
    </row>
    <row r="111" spans="1:64" x14ac:dyDescent="0.2">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181"/>
      <c r="AN111" s="181"/>
      <c r="AO111" s="181"/>
      <c r="AP111" s="181"/>
      <c r="AQ111" s="181"/>
      <c r="AR111" s="181"/>
      <c r="AS111" s="181"/>
      <c r="AT111" s="181"/>
      <c r="AU111" s="181"/>
      <c r="AV111" s="181"/>
      <c r="AW111" s="181"/>
      <c r="AX111" s="181"/>
      <c r="AY111" s="181"/>
      <c r="AZ111" s="181"/>
      <c r="BA111" s="181"/>
      <c r="BB111" s="181"/>
      <c r="BC111" s="181"/>
      <c r="BD111" s="181"/>
      <c r="BE111" s="181"/>
      <c r="BF111" s="181"/>
      <c r="BG111" s="181"/>
      <c r="BH111" s="181"/>
      <c r="BI111" s="181"/>
      <c r="BJ111" s="181"/>
      <c r="BK111" s="181"/>
      <c r="BL111" s="181"/>
    </row>
    <row r="112" spans="1:64" x14ac:dyDescent="0.2">
      <c r="A112" s="18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row>
    <row r="113" spans="1:64" x14ac:dyDescent="0.2">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row>
    <row r="114" spans="1:64" x14ac:dyDescent="0.2">
      <c r="A114" s="18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row>
    <row r="115" spans="1:64" x14ac:dyDescent="0.2">
      <c r="A115" s="18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c r="BF115" s="181"/>
      <c r="BG115" s="181"/>
      <c r="BH115" s="181"/>
      <c r="BI115" s="181"/>
      <c r="BJ115" s="181"/>
      <c r="BK115" s="181"/>
      <c r="BL115" s="181"/>
    </row>
    <row r="116" spans="1:64" x14ac:dyDescent="0.2">
      <c r="A116" s="18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81"/>
      <c r="BG116" s="181"/>
      <c r="BH116" s="181"/>
      <c r="BI116" s="181"/>
      <c r="BJ116" s="181"/>
      <c r="BK116" s="181"/>
      <c r="BL116" s="181"/>
    </row>
    <row r="117" spans="1:64" x14ac:dyDescent="0.2">
      <c r="A117" s="18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c r="AB117" s="181"/>
      <c r="AC117" s="181"/>
      <c r="AD117" s="181"/>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81"/>
      <c r="BD117" s="181"/>
      <c r="BE117" s="181"/>
      <c r="BF117" s="181"/>
      <c r="BG117" s="181"/>
      <c r="BH117" s="181"/>
      <c r="BI117" s="181"/>
      <c r="BJ117" s="181"/>
      <c r="BK117" s="181"/>
      <c r="BL117" s="181"/>
    </row>
    <row r="118" spans="1:64" x14ac:dyDescent="0.2">
      <c r="A118" s="18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c r="BF118" s="181"/>
      <c r="BG118" s="181"/>
      <c r="BH118" s="181"/>
      <c r="BI118" s="181"/>
      <c r="BJ118" s="181"/>
      <c r="BK118" s="181"/>
      <c r="BL118" s="181"/>
    </row>
    <row r="119" spans="1:64" x14ac:dyDescent="0.2">
      <c r="A119" s="18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c r="BF119" s="181"/>
      <c r="BG119" s="181"/>
      <c r="BH119" s="181"/>
      <c r="BI119" s="181"/>
      <c r="BJ119" s="181"/>
      <c r="BK119" s="181"/>
      <c r="BL119" s="181"/>
    </row>
    <row r="120" spans="1:64" x14ac:dyDescent="0.2">
      <c r="A120" s="18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1"/>
      <c r="BF120" s="181"/>
      <c r="BG120" s="181"/>
      <c r="BH120" s="181"/>
      <c r="BI120" s="181"/>
      <c r="BJ120" s="181"/>
      <c r="BK120" s="181"/>
      <c r="BL120" s="181"/>
    </row>
    <row r="121" spans="1:64" x14ac:dyDescent="0.2">
      <c r="A121" s="18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1"/>
      <c r="BF121" s="181"/>
      <c r="BG121" s="181"/>
      <c r="BH121" s="181"/>
      <c r="BI121" s="181"/>
      <c r="BJ121" s="181"/>
      <c r="BK121" s="181"/>
      <c r="BL121" s="181"/>
    </row>
    <row r="122" spans="1:64" x14ac:dyDescent="0.2">
      <c r="A122" s="18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1"/>
      <c r="BF122" s="181"/>
      <c r="BG122" s="181"/>
      <c r="BH122" s="181"/>
      <c r="BI122" s="181"/>
      <c r="BJ122" s="181"/>
      <c r="BK122" s="181"/>
      <c r="BL122" s="181"/>
    </row>
    <row r="123" spans="1:64" x14ac:dyDescent="0.2">
      <c r="A123" s="18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D123" s="181"/>
      <c r="BE123" s="181"/>
      <c r="BF123" s="181"/>
      <c r="BG123" s="181"/>
      <c r="BH123" s="181"/>
      <c r="BI123" s="181"/>
      <c r="BJ123" s="181"/>
      <c r="BK123" s="181"/>
      <c r="BL123" s="181"/>
    </row>
    <row r="124" spans="1:64" x14ac:dyDescent="0.2">
      <c r="A124" s="18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D124" s="181"/>
      <c r="BE124" s="181"/>
      <c r="BF124" s="181"/>
      <c r="BG124" s="181"/>
      <c r="BH124" s="181"/>
      <c r="BI124" s="181"/>
      <c r="BJ124" s="181"/>
      <c r="BK124" s="181"/>
      <c r="BL124" s="181"/>
    </row>
    <row r="125" spans="1:64" x14ac:dyDescent="0.2">
      <c r="A125" s="18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row>
    <row r="126" spans="1:64" x14ac:dyDescent="0.2">
      <c r="A126" s="18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row>
    <row r="127" spans="1:64" x14ac:dyDescent="0.2">
      <c r="A127" s="18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row>
    <row r="128" spans="1:64" x14ac:dyDescent="0.2">
      <c r="A128" s="18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row>
    <row r="129" spans="1:64" x14ac:dyDescent="0.2">
      <c r="A129" s="18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row>
    <row r="130" spans="1:64" x14ac:dyDescent="0.2">
      <c r="A130" s="18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row>
    <row r="131" spans="1:64" x14ac:dyDescent="0.2">
      <c r="A131" s="18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1"/>
      <c r="BF131" s="181"/>
      <c r="BG131" s="181"/>
      <c r="BH131" s="181"/>
      <c r="BI131" s="181"/>
      <c r="BJ131" s="181"/>
      <c r="BK131" s="181"/>
      <c r="BL131" s="181"/>
    </row>
    <row r="132" spans="1:64" x14ac:dyDescent="0.2">
      <c r="A132" s="18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row>
    <row r="133" spans="1:64" x14ac:dyDescent="0.2">
      <c r="A133" s="18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row>
    <row r="134" spans="1:64" x14ac:dyDescent="0.2">
      <c r="A134" s="18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c r="AM134" s="181"/>
      <c r="AN134" s="181"/>
      <c r="AO134" s="181"/>
      <c r="AP134" s="181"/>
      <c r="AQ134" s="181"/>
      <c r="AR134" s="181"/>
      <c r="AS134" s="181"/>
      <c r="AT134" s="181"/>
      <c r="AU134" s="181"/>
      <c r="AV134" s="181"/>
      <c r="AW134" s="181"/>
      <c r="AX134" s="181"/>
      <c r="AY134" s="181"/>
      <c r="AZ134" s="181"/>
      <c r="BA134" s="181"/>
      <c r="BB134" s="181"/>
      <c r="BC134" s="181"/>
      <c r="BD134" s="181"/>
      <c r="BE134" s="181"/>
      <c r="BF134" s="181"/>
      <c r="BG134" s="181"/>
      <c r="BH134" s="181"/>
      <c r="BI134" s="181"/>
      <c r="BJ134" s="181"/>
      <c r="BK134" s="181"/>
      <c r="BL134" s="181"/>
    </row>
    <row r="135" spans="1:64" x14ac:dyDescent="0.2">
      <c r="A135" s="18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81"/>
      <c r="AS135" s="181"/>
      <c r="AT135" s="181"/>
      <c r="AU135" s="181"/>
      <c r="AV135" s="181"/>
      <c r="AW135" s="181"/>
      <c r="AX135" s="181"/>
      <c r="AY135" s="181"/>
      <c r="AZ135" s="181"/>
      <c r="BA135" s="181"/>
      <c r="BB135" s="181"/>
      <c r="BC135" s="181"/>
      <c r="BD135" s="181"/>
      <c r="BE135" s="181"/>
      <c r="BF135" s="181"/>
      <c r="BG135" s="181"/>
      <c r="BH135" s="181"/>
      <c r="BI135" s="181"/>
      <c r="BJ135" s="181"/>
      <c r="BK135" s="181"/>
      <c r="BL135" s="181"/>
    </row>
    <row r="136" spans="1:64" x14ac:dyDescent="0.2">
      <c r="A136" s="18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c r="AB136" s="181"/>
      <c r="AC136" s="181"/>
      <c r="AD136" s="181"/>
      <c r="AE136" s="181"/>
      <c r="AF136" s="181"/>
      <c r="AG136" s="181"/>
      <c r="AH136" s="181"/>
      <c r="AI136" s="181"/>
      <c r="AJ136" s="181"/>
      <c r="AK136" s="181"/>
      <c r="AL136" s="181"/>
      <c r="AM136" s="181"/>
      <c r="AN136" s="181"/>
      <c r="AO136" s="181"/>
      <c r="AP136" s="181"/>
      <c r="AQ136" s="181"/>
      <c r="AR136" s="181"/>
      <c r="AS136" s="181"/>
      <c r="AT136" s="181"/>
      <c r="AU136" s="181"/>
      <c r="AV136" s="181"/>
      <c r="AW136" s="181"/>
      <c r="AX136" s="181"/>
      <c r="AY136" s="181"/>
      <c r="AZ136" s="181"/>
      <c r="BA136" s="181"/>
      <c r="BB136" s="181"/>
      <c r="BC136" s="181"/>
      <c r="BD136" s="181"/>
      <c r="BE136" s="181"/>
      <c r="BF136" s="181"/>
      <c r="BG136" s="181"/>
      <c r="BH136" s="181"/>
      <c r="BI136" s="181"/>
      <c r="BJ136" s="181"/>
      <c r="BK136" s="181"/>
      <c r="BL136" s="181"/>
    </row>
    <row r="137" spans="1:64" x14ac:dyDescent="0.2">
      <c r="A137" s="18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c r="AB137" s="181"/>
      <c r="AC137" s="181"/>
      <c r="AD137" s="181"/>
      <c r="AE137" s="181"/>
      <c r="AF137" s="181"/>
      <c r="AG137" s="181"/>
      <c r="AH137" s="181"/>
      <c r="AI137" s="181"/>
      <c r="AJ137" s="181"/>
      <c r="AK137" s="181"/>
      <c r="AL137" s="181"/>
      <c r="AM137" s="181"/>
      <c r="AN137" s="181"/>
      <c r="AO137" s="181"/>
      <c r="AP137" s="181"/>
      <c r="AQ137" s="181"/>
      <c r="AR137" s="181"/>
      <c r="AS137" s="181"/>
      <c r="AT137" s="181"/>
      <c r="AU137" s="181"/>
      <c r="AV137" s="181"/>
      <c r="AW137" s="181"/>
      <c r="AX137" s="181"/>
      <c r="AY137" s="181"/>
      <c r="AZ137" s="181"/>
      <c r="BA137" s="181"/>
      <c r="BB137" s="181"/>
      <c r="BC137" s="181"/>
      <c r="BD137" s="181"/>
      <c r="BE137" s="181"/>
      <c r="BF137" s="181"/>
      <c r="BG137" s="181"/>
      <c r="BH137" s="181"/>
      <c r="BI137" s="181"/>
      <c r="BJ137" s="181"/>
      <c r="BK137" s="181"/>
      <c r="BL137" s="181"/>
    </row>
    <row r="138" spans="1:64" x14ac:dyDescent="0.2">
      <c r="A138" s="18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c r="BF138" s="181"/>
      <c r="BG138" s="181"/>
      <c r="BH138" s="181"/>
      <c r="BI138" s="181"/>
      <c r="BJ138" s="181"/>
      <c r="BK138" s="181"/>
      <c r="BL138" s="181"/>
    </row>
    <row r="139" spans="1:64" x14ac:dyDescent="0.2">
      <c r="A139" s="18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c r="AZ139" s="181"/>
      <c r="BA139" s="181"/>
      <c r="BB139" s="181"/>
      <c r="BC139" s="181"/>
      <c r="BD139" s="181"/>
      <c r="BE139" s="181"/>
      <c r="BF139" s="181"/>
      <c r="BG139" s="181"/>
      <c r="BH139" s="181"/>
      <c r="BI139" s="181"/>
      <c r="BJ139" s="181"/>
      <c r="BK139" s="181"/>
      <c r="BL139" s="181"/>
    </row>
    <row r="140" spans="1:64" x14ac:dyDescent="0.2">
      <c r="A140" s="18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c r="AB140" s="181"/>
      <c r="AC140" s="181"/>
      <c r="AD140" s="181"/>
      <c r="AE140" s="181"/>
      <c r="AF140" s="181"/>
      <c r="AG140" s="181"/>
      <c r="AH140" s="181"/>
      <c r="AI140" s="181"/>
      <c r="AJ140" s="181"/>
      <c r="AK140" s="181"/>
      <c r="AL140" s="181"/>
      <c r="AM140" s="181"/>
      <c r="AN140" s="181"/>
      <c r="AO140" s="181"/>
      <c r="AP140" s="181"/>
      <c r="AQ140" s="181"/>
      <c r="AR140" s="181"/>
      <c r="AS140" s="181"/>
      <c r="AT140" s="181"/>
      <c r="AU140" s="181"/>
      <c r="AV140" s="181"/>
      <c r="AW140" s="181"/>
      <c r="AX140" s="181"/>
      <c r="AY140" s="181"/>
      <c r="AZ140" s="181"/>
      <c r="BA140" s="181"/>
      <c r="BB140" s="181"/>
      <c r="BC140" s="181"/>
      <c r="BD140" s="181"/>
      <c r="BE140" s="181"/>
      <c r="BF140" s="181"/>
      <c r="BG140" s="181"/>
      <c r="BH140" s="181"/>
      <c r="BI140" s="181"/>
      <c r="BJ140" s="181"/>
      <c r="BK140" s="181"/>
      <c r="BL140" s="181"/>
    </row>
    <row r="141" spans="1:64" x14ac:dyDescent="0.2">
      <c r="A141" s="18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c r="AB141" s="181"/>
      <c r="AC141" s="181"/>
      <c r="AD141" s="181"/>
      <c r="AE141" s="181"/>
      <c r="AF141" s="181"/>
      <c r="AG141" s="181"/>
      <c r="AH141" s="181"/>
      <c r="AI141" s="181"/>
      <c r="AJ141" s="181"/>
      <c r="AK141" s="181"/>
      <c r="AL141" s="181"/>
      <c r="AM141" s="181"/>
      <c r="AN141" s="181"/>
      <c r="AO141" s="181"/>
      <c r="AP141" s="181"/>
      <c r="AQ141" s="181"/>
      <c r="AR141" s="181"/>
      <c r="AS141" s="181"/>
      <c r="AT141" s="181"/>
      <c r="AU141" s="181"/>
      <c r="AV141" s="181"/>
      <c r="AW141" s="181"/>
      <c r="AX141" s="181"/>
      <c r="AY141" s="181"/>
      <c r="AZ141" s="181"/>
      <c r="BA141" s="181"/>
      <c r="BB141" s="181"/>
      <c r="BC141" s="181"/>
      <c r="BD141" s="181"/>
      <c r="BE141" s="181"/>
      <c r="BF141" s="181"/>
      <c r="BG141" s="181"/>
      <c r="BH141" s="181"/>
      <c r="BI141" s="181"/>
      <c r="BJ141" s="181"/>
      <c r="BK141" s="181"/>
      <c r="BL141" s="181"/>
    </row>
    <row r="142" spans="1:64" x14ac:dyDescent="0.2">
      <c r="A142" s="18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row>
    <row r="143" spans="1:64" x14ac:dyDescent="0.2">
      <c r="A143" s="18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c r="BF143" s="181"/>
      <c r="BG143" s="181"/>
      <c r="BH143" s="181"/>
      <c r="BI143" s="181"/>
      <c r="BJ143" s="181"/>
      <c r="BK143" s="181"/>
      <c r="BL143" s="181"/>
    </row>
    <row r="144" spans="1:64" x14ac:dyDescent="0.2">
      <c r="A144" s="18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c r="AB144" s="181"/>
      <c r="AC144" s="181"/>
      <c r="AD144" s="181"/>
      <c r="AE144" s="181"/>
      <c r="AF144" s="181"/>
      <c r="AG144" s="181"/>
      <c r="AH144" s="181"/>
      <c r="AI144" s="181"/>
      <c r="AJ144" s="181"/>
      <c r="AK144" s="181"/>
      <c r="AL144" s="181"/>
      <c r="AM144" s="181"/>
      <c r="AN144" s="181"/>
      <c r="AO144" s="181"/>
      <c r="AP144" s="181"/>
      <c r="AQ144" s="181"/>
      <c r="AR144" s="181"/>
      <c r="AS144" s="181"/>
      <c r="AT144" s="181"/>
      <c r="AU144" s="181"/>
      <c r="AV144" s="181"/>
      <c r="AW144" s="181"/>
      <c r="AX144" s="181"/>
      <c r="AY144" s="181"/>
      <c r="AZ144" s="181"/>
      <c r="BA144" s="181"/>
      <c r="BB144" s="181"/>
      <c r="BC144" s="181"/>
      <c r="BD144" s="181"/>
      <c r="BE144" s="181"/>
      <c r="BF144" s="181"/>
      <c r="BG144" s="181"/>
      <c r="BH144" s="181"/>
      <c r="BI144" s="181"/>
      <c r="BJ144" s="181"/>
      <c r="BK144" s="181"/>
      <c r="BL144" s="181"/>
    </row>
    <row r="145" spans="1:64" x14ac:dyDescent="0.2">
      <c r="A145" s="18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row>
    <row r="146" spans="1:64" x14ac:dyDescent="0.2">
      <c r="A146" s="18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c r="AB146" s="181"/>
      <c r="AC146" s="181"/>
      <c r="AD146" s="181"/>
      <c r="AE146" s="181"/>
      <c r="AF146" s="181"/>
      <c r="AG146" s="181"/>
      <c r="AH146" s="181"/>
      <c r="AI146" s="181"/>
      <c r="AJ146" s="181"/>
      <c r="AK146" s="181"/>
      <c r="AL146" s="181"/>
      <c r="AM146" s="181"/>
      <c r="AN146" s="181"/>
      <c r="AO146" s="181"/>
      <c r="AP146" s="181"/>
      <c r="AQ146" s="181"/>
      <c r="AR146" s="181"/>
      <c r="AS146" s="181"/>
      <c r="AT146" s="181"/>
      <c r="AU146" s="181"/>
      <c r="AV146" s="181"/>
      <c r="AW146" s="181"/>
      <c r="AX146" s="181"/>
      <c r="AY146" s="181"/>
      <c r="AZ146" s="181"/>
      <c r="BA146" s="181"/>
      <c r="BB146" s="181"/>
      <c r="BC146" s="181"/>
      <c r="BD146" s="181"/>
      <c r="BE146" s="181"/>
      <c r="BF146" s="181"/>
      <c r="BG146" s="181"/>
      <c r="BH146" s="181"/>
      <c r="BI146" s="181"/>
      <c r="BJ146" s="181"/>
      <c r="BK146" s="181"/>
      <c r="BL146" s="181"/>
    </row>
    <row r="147" spans="1:64" x14ac:dyDescent="0.2">
      <c r="A147" s="18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c r="AB147" s="181"/>
      <c r="AC147" s="181"/>
      <c r="AD147" s="181"/>
      <c r="AE147" s="181"/>
      <c r="AF147" s="181"/>
      <c r="AG147" s="181"/>
      <c r="AH147" s="181"/>
      <c r="AI147" s="181"/>
      <c r="AJ147" s="181"/>
      <c r="AK147" s="181"/>
      <c r="AL147" s="181"/>
      <c r="AM147" s="181"/>
      <c r="AN147" s="181"/>
      <c r="AO147" s="181"/>
      <c r="AP147" s="181"/>
      <c r="AQ147" s="181"/>
      <c r="AR147" s="181"/>
      <c r="AS147" s="181"/>
      <c r="AT147" s="181"/>
      <c r="AU147" s="181"/>
      <c r="AV147" s="181"/>
      <c r="AW147" s="181"/>
      <c r="AX147" s="181"/>
      <c r="AY147" s="181"/>
      <c r="AZ147" s="181"/>
      <c r="BA147" s="181"/>
      <c r="BB147" s="181"/>
      <c r="BC147" s="181"/>
      <c r="BD147" s="181"/>
      <c r="BE147" s="181"/>
      <c r="BF147" s="181"/>
      <c r="BG147" s="181"/>
      <c r="BH147" s="181"/>
      <c r="BI147" s="181"/>
      <c r="BJ147" s="181"/>
      <c r="BK147" s="181"/>
      <c r="BL147" s="181"/>
    </row>
    <row r="148" spans="1:64" x14ac:dyDescent="0.2">
      <c r="A148" s="18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c r="AJ148" s="181"/>
      <c r="AK148" s="181"/>
      <c r="AL148" s="181"/>
      <c r="AM148" s="181"/>
      <c r="AN148" s="181"/>
      <c r="AO148" s="181"/>
      <c r="AP148" s="181"/>
      <c r="AQ148" s="181"/>
      <c r="AR148" s="181"/>
      <c r="AS148" s="181"/>
      <c r="AT148" s="181"/>
      <c r="AU148" s="181"/>
      <c r="AV148" s="181"/>
      <c r="AW148" s="181"/>
      <c r="AX148" s="181"/>
      <c r="AY148" s="181"/>
      <c r="AZ148" s="181"/>
      <c r="BA148" s="181"/>
      <c r="BB148" s="181"/>
      <c r="BC148" s="181"/>
      <c r="BD148" s="181"/>
      <c r="BE148" s="181"/>
      <c r="BF148" s="181"/>
      <c r="BG148" s="181"/>
      <c r="BH148" s="181"/>
      <c r="BI148" s="181"/>
      <c r="BJ148" s="181"/>
      <c r="BK148" s="181"/>
      <c r="BL148" s="181"/>
    </row>
    <row r="149" spans="1:64" x14ac:dyDescent="0.2">
      <c r="A149" s="18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c r="AB149" s="181"/>
      <c r="AC149" s="181"/>
      <c r="AD149" s="181"/>
      <c r="AE149" s="181"/>
      <c r="AF149" s="181"/>
      <c r="AG149" s="181"/>
      <c r="AH149" s="181"/>
      <c r="AI149" s="181"/>
      <c r="AJ149" s="181"/>
      <c r="AK149" s="181"/>
      <c r="AL149" s="181"/>
      <c r="AM149" s="181"/>
      <c r="AN149" s="181"/>
      <c r="AO149" s="181"/>
      <c r="AP149" s="181"/>
      <c r="AQ149" s="181"/>
      <c r="AR149" s="181"/>
      <c r="AS149" s="181"/>
      <c r="AT149" s="181"/>
      <c r="AU149" s="181"/>
      <c r="AV149" s="181"/>
      <c r="AW149" s="181"/>
      <c r="AX149" s="181"/>
      <c r="AY149" s="181"/>
      <c r="AZ149" s="181"/>
      <c r="BA149" s="181"/>
      <c r="BB149" s="181"/>
      <c r="BC149" s="181"/>
      <c r="BD149" s="181"/>
      <c r="BE149" s="181"/>
      <c r="BF149" s="181"/>
      <c r="BG149" s="181"/>
      <c r="BH149" s="181"/>
      <c r="BI149" s="181"/>
      <c r="BJ149" s="181"/>
      <c r="BK149" s="181"/>
      <c r="BL149" s="181"/>
    </row>
    <row r="150" spans="1:64" x14ac:dyDescent="0.2">
      <c r="A150" s="18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c r="BF150" s="181"/>
      <c r="BG150" s="181"/>
      <c r="BH150" s="181"/>
      <c r="BI150" s="181"/>
      <c r="BJ150" s="181"/>
      <c r="BK150" s="181"/>
      <c r="BL150" s="181"/>
    </row>
    <row r="151" spans="1:64" x14ac:dyDescent="0.2">
      <c r="A151" s="18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c r="AB151" s="181"/>
      <c r="AC151" s="181"/>
      <c r="AD151" s="181"/>
      <c r="AE151" s="181"/>
      <c r="AF151" s="181"/>
      <c r="AG151" s="181"/>
      <c r="AH151" s="181"/>
      <c r="AI151" s="181"/>
      <c r="AJ151" s="181"/>
      <c r="AK151" s="181"/>
      <c r="AL151" s="181"/>
      <c r="AM151" s="181"/>
      <c r="AN151" s="181"/>
      <c r="AO151" s="181"/>
      <c r="AP151" s="181"/>
      <c r="AQ151" s="181"/>
      <c r="AR151" s="181"/>
      <c r="AS151" s="181"/>
      <c r="AT151" s="181"/>
      <c r="AU151" s="181"/>
      <c r="AV151" s="181"/>
      <c r="AW151" s="181"/>
      <c r="AX151" s="181"/>
      <c r="AY151" s="181"/>
      <c r="AZ151" s="181"/>
      <c r="BA151" s="181"/>
      <c r="BB151" s="181"/>
      <c r="BC151" s="181"/>
      <c r="BD151" s="181"/>
      <c r="BE151" s="181"/>
      <c r="BF151" s="181"/>
      <c r="BG151" s="181"/>
      <c r="BH151" s="181"/>
      <c r="BI151" s="181"/>
      <c r="BJ151" s="181"/>
      <c r="BK151" s="181"/>
      <c r="BL151" s="181"/>
    </row>
    <row r="152" spans="1:64" x14ac:dyDescent="0.2">
      <c r="A152" s="18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c r="BF152" s="181"/>
      <c r="BG152" s="181"/>
      <c r="BH152" s="181"/>
      <c r="BI152" s="181"/>
      <c r="BJ152" s="181"/>
      <c r="BK152" s="181"/>
      <c r="BL152" s="181"/>
    </row>
    <row r="153" spans="1:64" x14ac:dyDescent="0.2">
      <c r="A153" s="18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c r="AB153" s="181"/>
      <c r="AC153" s="181"/>
      <c r="AD153" s="181"/>
      <c r="AE153" s="181"/>
      <c r="AF153" s="181"/>
      <c r="AG153" s="181"/>
      <c r="AH153" s="181"/>
      <c r="AI153" s="181"/>
      <c r="AJ153" s="181"/>
      <c r="AK153" s="181"/>
      <c r="AL153" s="181"/>
      <c r="AM153" s="181"/>
      <c r="AN153" s="181"/>
      <c r="AO153" s="181"/>
      <c r="AP153" s="181"/>
      <c r="AQ153" s="181"/>
      <c r="AR153" s="181"/>
      <c r="AS153" s="181"/>
      <c r="AT153" s="181"/>
      <c r="AU153" s="181"/>
      <c r="AV153" s="181"/>
      <c r="AW153" s="181"/>
      <c r="AX153" s="181"/>
      <c r="AY153" s="181"/>
      <c r="AZ153" s="181"/>
      <c r="BA153" s="181"/>
      <c r="BB153" s="181"/>
      <c r="BC153" s="181"/>
      <c r="BD153" s="181"/>
      <c r="BE153" s="181"/>
      <c r="BF153" s="181"/>
      <c r="BG153" s="181"/>
      <c r="BH153" s="181"/>
      <c r="BI153" s="181"/>
      <c r="BJ153" s="181"/>
      <c r="BK153" s="181"/>
      <c r="BL153" s="181"/>
    </row>
    <row r="154" spans="1:64" x14ac:dyDescent="0.2">
      <c r="A154" s="18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c r="AB154" s="181"/>
      <c r="AC154" s="181"/>
      <c r="AD154" s="181"/>
      <c r="AE154" s="181"/>
      <c r="AF154" s="181"/>
      <c r="AG154" s="181"/>
      <c r="AH154" s="181"/>
      <c r="AI154" s="181"/>
      <c r="AJ154" s="181"/>
      <c r="AK154" s="181"/>
      <c r="AL154" s="181"/>
      <c r="AM154" s="181"/>
      <c r="AN154" s="181"/>
      <c r="AO154" s="181"/>
      <c r="AP154" s="181"/>
      <c r="AQ154" s="181"/>
      <c r="AR154" s="181"/>
      <c r="AS154" s="181"/>
      <c r="AT154" s="181"/>
      <c r="AU154" s="181"/>
      <c r="AV154" s="181"/>
      <c r="AW154" s="181"/>
      <c r="AX154" s="181"/>
      <c r="AY154" s="181"/>
      <c r="AZ154" s="181"/>
      <c r="BA154" s="181"/>
      <c r="BB154" s="181"/>
      <c r="BC154" s="181"/>
      <c r="BD154" s="181"/>
      <c r="BE154" s="181"/>
      <c r="BF154" s="181"/>
      <c r="BG154" s="181"/>
      <c r="BH154" s="181"/>
      <c r="BI154" s="181"/>
      <c r="BJ154" s="181"/>
      <c r="BK154" s="181"/>
      <c r="BL154" s="181"/>
    </row>
    <row r="155" spans="1:64" x14ac:dyDescent="0.2">
      <c r="A155" s="18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c r="AB155" s="181"/>
      <c r="AC155" s="181"/>
      <c r="AD155" s="181"/>
      <c r="AE155" s="181"/>
      <c r="AF155" s="181"/>
      <c r="AG155" s="181"/>
      <c r="AH155" s="181"/>
      <c r="AI155" s="181"/>
      <c r="AJ155" s="181"/>
      <c r="AK155" s="181"/>
      <c r="AL155" s="181"/>
      <c r="AM155" s="181"/>
      <c r="AN155" s="181"/>
      <c r="AO155" s="181"/>
      <c r="AP155" s="181"/>
      <c r="AQ155" s="181"/>
      <c r="AR155" s="181"/>
      <c r="AS155" s="181"/>
      <c r="AT155" s="181"/>
      <c r="AU155" s="181"/>
      <c r="AV155" s="181"/>
      <c r="AW155" s="181"/>
      <c r="AX155" s="181"/>
      <c r="AY155" s="181"/>
      <c r="AZ155" s="181"/>
      <c r="BA155" s="181"/>
      <c r="BB155" s="181"/>
      <c r="BC155" s="181"/>
      <c r="BD155" s="181"/>
      <c r="BE155" s="181"/>
      <c r="BF155" s="181"/>
      <c r="BG155" s="181"/>
      <c r="BH155" s="181"/>
      <c r="BI155" s="181"/>
      <c r="BJ155" s="181"/>
      <c r="BK155" s="181"/>
      <c r="BL155" s="181"/>
    </row>
    <row r="156" spans="1:64" x14ac:dyDescent="0.2">
      <c r="A156" s="18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c r="AB156" s="181"/>
      <c r="AC156" s="181"/>
      <c r="AD156" s="181"/>
      <c r="AE156" s="181"/>
      <c r="AF156" s="181"/>
      <c r="AG156" s="181"/>
      <c r="AH156" s="181"/>
      <c r="AI156" s="181"/>
      <c r="AJ156" s="181"/>
      <c r="AK156" s="181"/>
      <c r="AL156" s="181"/>
      <c r="AM156" s="181"/>
      <c r="AN156" s="181"/>
      <c r="AO156" s="181"/>
      <c r="AP156" s="181"/>
      <c r="AQ156" s="181"/>
      <c r="AR156" s="181"/>
      <c r="AS156" s="181"/>
      <c r="AT156" s="181"/>
      <c r="AU156" s="181"/>
      <c r="AV156" s="181"/>
      <c r="AW156" s="181"/>
      <c r="AX156" s="181"/>
      <c r="AY156" s="181"/>
      <c r="AZ156" s="181"/>
      <c r="BA156" s="181"/>
      <c r="BB156" s="181"/>
      <c r="BC156" s="181"/>
      <c r="BD156" s="181"/>
      <c r="BE156" s="181"/>
      <c r="BF156" s="181"/>
      <c r="BG156" s="181"/>
      <c r="BH156" s="181"/>
      <c r="BI156" s="181"/>
      <c r="BJ156" s="181"/>
      <c r="BK156" s="181"/>
      <c r="BL156" s="181"/>
    </row>
    <row r="157" spans="1:64" x14ac:dyDescent="0.2">
      <c r="A157" s="18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c r="AE157" s="181"/>
      <c r="AF157" s="181"/>
      <c r="AG157" s="181"/>
      <c r="AH157" s="181"/>
      <c r="AI157" s="181"/>
      <c r="AJ157" s="181"/>
      <c r="AK157" s="181"/>
      <c r="AL157" s="181"/>
      <c r="AM157" s="181"/>
      <c r="AN157" s="181"/>
      <c r="AO157" s="181"/>
      <c r="AP157" s="181"/>
      <c r="AQ157" s="181"/>
      <c r="AR157" s="181"/>
      <c r="AS157" s="181"/>
      <c r="AT157" s="181"/>
      <c r="AU157" s="181"/>
      <c r="AV157" s="181"/>
      <c r="AW157" s="181"/>
      <c r="AX157" s="181"/>
      <c r="AY157" s="181"/>
      <c r="AZ157" s="181"/>
      <c r="BA157" s="181"/>
      <c r="BB157" s="181"/>
      <c r="BC157" s="181"/>
      <c r="BD157" s="181"/>
      <c r="BE157" s="181"/>
      <c r="BF157" s="181"/>
      <c r="BG157" s="181"/>
      <c r="BH157" s="181"/>
      <c r="BI157" s="181"/>
      <c r="BJ157" s="181"/>
      <c r="BK157" s="181"/>
      <c r="BL157" s="181"/>
    </row>
    <row r="158" spans="1:64" x14ac:dyDescent="0.2">
      <c r="A158" s="18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c r="AB158" s="181"/>
      <c r="AC158" s="181"/>
      <c r="AD158" s="181"/>
      <c r="AE158" s="181"/>
      <c r="AF158" s="181"/>
      <c r="AG158" s="181"/>
      <c r="AH158" s="181"/>
      <c r="AI158" s="181"/>
      <c r="AJ158" s="181"/>
      <c r="AK158" s="181"/>
      <c r="AL158" s="181"/>
      <c r="AM158" s="181"/>
      <c r="AN158" s="181"/>
      <c r="AO158" s="181"/>
      <c r="AP158" s="181"/>
      <c r="AQ158" s="181"/>
      <c r="AR158" s="181"/>
      <c r="AS158" s="181"/>
      <c r="AT158" s="181"/>
      <c r="AU158" s="181"/>
      <c r="AV158" s="181"/>
      <c r="AW158" s="181"/>
      <c r="AX158" s="181"/>
      <c r="AY158" s="181"/>
      <c r="AZ158" s="181"/>
      <c r="BA158" s="181"/>
      <c r="BB158" s="181"/>
      <c r="BC158" s="181"/>
      <c r="BD158" s="181"/>
      <c r="BE158" s="181"/>
      <c r="BF158" s="181"/>
      <c r="BG158" s="181"/>
      <c r="BH158" s="181"/>
      <c r="BI158" s="181"/>
      <c r="BJ158" s="181"/>
      <c r="BK158" s="181"/>
      <c r="BL158" s="181"/>
    </row>
    <row r="159" spans="1:64" x14ac:dyDescent="0.2">
      <c r="A159" s="18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c r="AB159" s="181"/>
      <c r="AC159" s="181"/>
      <c r="AD159" s="181"/>
      <c r="AE159" s="181"/>
      <c r="AF159" s="181"/>
      <c r="AG159" s="181"/>
      <c r="AH159" s="181"/>
      <c r="AI159" s="181"/>
      <c r="AJ159" s="181"/>
      <c r="AK159" s="181"/>
      <c r="AL159" s="181"/>
      <c r="AM159" s="181"/>
      <c r="AN159" s="181"/>
      <c r="AO159" s="181"/>
      <c r="AP159" s="181"/>
      <c r="AQ159" s="181"/>
      <c r="AR159" s="181"/>
      <c r="AS159" s="181"/>
      <c r="AT159" s="181"/>
      <c r="AU159" s="181"/>
      <c r="AV159" s="181"/>
      <c r="AW159" s="181"/>
      <c r="AX159" s="181"/>
      <c r="AY159" s="181"/>
      <c r="AZ159" s="181"/>
      <c r="BA159" s="181"/>
      <c r="BB159" s="181"/>
      <c r="BC159" s="181"/>
      <c r="BD159" s="181"/>
      <c r="BE159" s="181"/>
      <c r="BF159" s="181"/>
      <c r="BG159" s="181"/>
      <c r="BH159" s="181"/>
      <c r="BI159" s="181"/>
      <c r="BJ159" s="181"/>
      <c r="BK159" s="181"/>
      <c r="BL159" s="181"/>
    </row>
    <row r="160" spans="1:64" x14ac:dyDescent="0.2">
      <c r="A160" s="18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c r="AB160" s="181"/>
      <c r="AC160" s="181"/>
      <c r="AD160" s="181"/>
      <c r="AE160" s="181"/>
      <c r="AF160" s="181"/>
      <c r="AG160" s="181"/>
      <c r="AH160" s="181"/>
      <c r="AI160" s="181"/>
      <c r="AJ160" s="181"/>
      <c r="AK160" s="181"/>
      <c r="AL160" s="181"/>
      <c r="AM160" s="181"/>
      <c r="AN160" s="181"/>
      <c r="AO160" s="181"/>
      <c r="AP160" s="181"/>
      <c r="AQ160" s="181"/>
      <c r="AR160" s="181"/>
      <c r="AS160" s="181"/>
      <c r="AT160" s="181"/>
      <c r="AU160" s="181"/>
      <c r="AV160" s="181"/>
      <c r="AW160" s="181"/>
      <c r="AX160" s="181"/>
      <c r="AY160" s="181"/>
      <c r="AZ160" s="181"/>
      <c r="BA160" s="181"/>
      <c r="BB160" s="181"/>
      <c r="BC160" s="181"/>
      <c r="BD160" s="181"/>
      <c r="BE160" s="181"/>
      <c r="BF160" s="181"/>
      <c r="BG160" s="181"/>
      <c r="BH160" s="181"/>
      <c r="BI160" s="181"/>
      <c r="BJ160" s="181"/>
      <c r="BK160" s="181"/>
      <c r="BL160" s="181"/>
    </row>
    <row r="161" spans="1:64" x14ac:dyDescent="0.2">
      <c r="A161" s="18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c r="AB161" s="181"/>
      <c r="AC161" s="181"/>
      <c r="AD161" s="181"/>
      <c r="AE161" s="181"/>
      <c r="AF161" s="181"/>
      <c r="AG161" s="181"/>
      <c r="AH161" s="181"/>
      <c r="AI161" s="181"/>
      <c r="AJ161" s="181"/>
      <c r="AK161" s="181"/>
      <c r="AL161" s="181"/>
      <c r="AM161" s="181"/>
      <c r="AN161" s="181"/>
      <c r="AO161" s="181"/>
      <c r="AP161" s="181"/>
      <c r="AQ161" s="181"/>
      <c r="AR161" s="181"/>
      <c r="AS161" s="181"/>
      <c r="AT161" s="181"/>
      <c r="AU161" s="181"/>
      <c r="AV161" s="181"/>
      <c r="AW161" s="181"/>
      <c r="AX161" s="181"/>
      <c r="AY161" s="181"/>
      <c r="AZ161" s="181"/>
      <c r="BA161" s="181"/>
      <c r="BB161" s="181"/>
      <c r="BC161" s="181"/>
      <c r="BD161" s="181"/>
      <c r="BE161" s="181"/>
      <c r="BF161" s="181"/>
      <c r="BG161" s="181"/>
      <c r="BH161" s="181"/>
      <c r="BI161" s="181"/>
      <c r="BJ161" s="181"/>
      <c r="BK161" s="181"/>
      <c r="BL161" s="181"/>
    </row>
    <row r="162" spans="1:64" x14ac:dyDescent="0.2">
      <c r="A162" s="18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c r="AB162" s="181"/>
      <c r="AC162" s="181"/>
      <c r="AD162" s="181"/>
      <c r="AE162" s="181"/>
      <c r="AF162" s="181"/>
      <c r="AG162" s="181"/>
      <c r="AH162" s="181"/>
      <c r="AI162" s="181"/>
      <c r="AJ162" s="181"/>
      <c r="AK162" s="181"/>
      <c r="AL162" s="181"/>
      <c r="AM162" s="181"/>
      <c r="AN162" s="181"/>
      <c r="AO162" s="181"/>
      <c r="AP162" s="181"/>
      <c r="AQ162" s="181"/>
      <c r="AR162" s="181"/>
      <c r="AS162" s="181"/>
      <c r="AT162" s="181"/>
      <c r="AU162" s="181"/>
      <c r="AV162" s="181"/>
      <c r="AW162" s="181"/>
      <c r="AX162" s="181"/>
      <c r="AY162" s="181"/>
      <c r="AZ162" s="181"/>
      <c r="BA162" s="181"/>
      <c r="BB162" s="181"/>
      <c r="BC162" s="181"/>
      <c r="BD162" s="181"/>
      <c r="BE162" s="181"/>
      <c r="BF162" s="181"/>
      <c r="BG162" s="181"/>
      <c r="BH162" s="181"/>
      <c r="BI162" s="181"/>
      <c r="BJ162" s="181"/>
      <c r="BK162" s="181"/>
      <c r="BL162" s="181"/>
    </row>
    <row r="163" spans="1:64" x14ac:dyDescent="0.2">
      <c r="A163" s="18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c r="AB163" s="181"/>
      <c r="AC163" s="181"/>
      <c r="AD163" s="181"/>
      <c r="AE163" s="181"/>
      <c r="AF163" s="181"/>
      <c r="AG163" s="181"/>
      <c r="AH163" s="181"/>
      <c r="AI163" s="181"/>
      <c r="AJ163" s="181"/>
      <c r="AK163" s="181"/>
      <c r="AL163" s="181"/>
      <c r="AM163" s="181"/>
      <c r="AN163" s="181"/>
      <c r="AO163" s="181"/>
      <c r="AP163" s="181"/>
      <c r="AQ163" s="181"/>
      <c r="AR163" s="181"/>
      <c r="AS163" s="181"/>
      <c r="AT163" s="181"/>
      <c r="AU163" s="181"/>
      <c r="AV163" s="181"/>
      <c r="AW163" s="181"/>
      <c r="AX163" s="181"/>
      <c r="AY163" s="181"/>
      <c r="AZ163" s="181"/>
      <c r="BA163" s="181"/>
      <c r="BB163" s="181"/>
      <c r="BC163" s="181"/>
      <c r="BD163" s="181"/>
      <c r="BE163" s="181"/>
      <c r="BF163" s="181"/>
      <c r="BG163" s="181"/>
      <c r="BH163" s="181"/>
      <c r="BI163" s="181"/>
      <c r="BJ163" s="181"/>
      <c r="BK163" s="181"/>
      <c r="BL163" s="181"/>
    </row>
    <row r="164" spans="1:64" x14ac:dyDescent="0.2">
      <c r="A164" s="18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c r="AZ164" s="181"/>
      <c r="BA164" s="181"/>
      <c r="BB164" s="181"/>
      <c r="BC164" s="181"/>
      <c r="BD164" s="181"/>
      <c r="BE164" s="181"/>
      <c r="BF164" s="181"/>
      <c r="BG164" s="181"/>
      <c r="BH164" s="181"/>
      <c r="BI164" s="181"/>
      <c r="BJ164" s="181"/>
      <c r="BK164" s="181"/>
      <c r="BL164" s="181"/>
    </row>
    <row r="165" spans="1:64" x14ac:dyDescent="0.2">
      <c r="A165" s="18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c r="AE165" s="181"/>
      <c r="AF165" s="181"/>
      <c r="AG165" s="181"/>
      <c r="AH165" s="181"/>
      <c r="AI165" s="181"/>
      <c r="AJ165" s="181"/>
      <c r="AK165" s="181"/>
      <c r="AL165" s="181"/>
      <c r="AM165" s="181"/>
      <c r="AN165" s="181"/>
      <c r="AO165" s="181"/>
      <c r="AP165" s="181"/>
      <c r="AQ165" s="181"/>
      <c r="AR165" s="181"/>
      <c r="AS165" s="181"/>
      <c r="AT165" s="181"/>
      <c r="AU165" s="181"/>
      <c r="AV165" s="181"/>
      <c r="AW165" s="181"/>
      <c r="AX165" s="181"/>
      <c r="AY165" s="181"/>
      <c r="AZ165" s="181"/>
      <c r="BA165" s="181"/>
      <c r="BB165" s="181"/>
      <c r="BC165" s="181"/>
      <c r="BD165" s="181"/>
      <c r="BE165" s="181"/>
      <c r="BF165" s="181"/>
      <c r="BG165" s="181"/>
      <c r="BH165" s="181"/>
      <c r="BI165" s="181"/>
      <c r="BJ165" s="181"/>
      <c r="BK165" s="181"/>
      <c r="BL165" s="181"/>
    </row>
    <row r="166" spans="1:64" x14ac:dyDescent="0.2">
      <c r="A166" s="18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c r="AB166" s="181"/>
      <c r="AC166" s="181"/>
      <c r="AD166" s="181"/>
      <c r="AE166" s="181"/>
      <c r="AF166" s="181"/>
      <c r="AG166" s="181"/>
      <c r="AH166" s="181"/>
      <c r="AI166" s="181"/>
      <c r="AJ166" s="181"/>
      <c r="AK166" s="181"/>
      <c r="AL166" s="181"/>
      <c r="AM166" s="181"/>
      <c r="AN166" s="181"/>
      <c r="AO166" s="181"/>
      <c r="AP166" s="181"/>
      <c r="AQ166" s="181"/>
      <c r="AR166" s="181"/>
      <c r="AS166" s="181"/>
      <c r="AT166" s="181"/>
      <c r="AU166" s="181"/>
      <c r="AV166" s="181"/>
      <c r="AW166" s="181"/>
      <c r="AX166" s="181"/>
      <c r="AY166" s="181"/>
      <c r="AZ166" s="181"/>
      <c r="BA166" s="181"/>
      <c r="BB166" s="181"/>
      <c r="BC166" s="181"/>
      <c r="BD166" s="181"/>
      <c r="BE166" s="181"/>
      <c r="BF166" s="181"/>
      <c r="BG166" s="181"/>
      <c r="BH166" s="181"/>
      <c r="BI166" s="181"/>
      <c r="BJ166" s="181"/>
      <c r="BK166" s="181"/>
      <c r="BL166" s="181"/>
    </row>
    <row r="167" spans="1:64" x14ac:dyDescent="0.2">
      <c r="A167" s="18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c r="AB167" s="181"/>
      <c r="AC167" s="181"/>
      <c r="AD167" s="181"/>
      <c r="AE167" s="181"/>
      <c r="AF167" s="181"/>
      <c r="AG167" s="181"/>
      <c r="AH167" s="181"/>
      <c r="AI167" s="181"/>
      <c r="AJ167" s="181"/>
      <c r="AK167" s="181"/>
      <c r="AL167" s="181"/>
      <c r="AM167" s="181"/>
      <c r="AN167" s="181"/>
      <c r="AO167" s="181"/>
      <c r="AP167" s="181"/>
      <c r="AQ167" s="181"/>
      <c r="AR167" s="181"/>
      <c r="AS167" s="181"/>
      <c r="AT167" s="181"/>
      <c r="AU167" s="181"/>
      <c r="AV167" s="181"/>
      <c r="AW167" s="181"/>
      <c r="AX167" s="181"/>
      <c r="AY167" s="181"/>
      <c r="AZ167" s="181"/>
      <c r="BA167" s="181"/>
      <c r="BB167" s="181"/>
      <c r="BC167" s="181"/>
      <c r="BD167" s="181"/>
      <c r="BE167" s="181"/>
      <c r="BF167" s="181"/>
      <c r="BG167" s="181"/>
      <c r="BH167" s="181"/>
      <c r="BI167" s="181"/>
      <c r="BJ167" s="181"/>
      <c r="BK167" s="181"/>
      <c r="BL167" s="181"/>
    </row>
    <row r="168" spans="1:64" x14ac:dyDescent="0.2">
      <c r="A168" s="18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c r="AB168" s="181"/>
      <c r="AC168" s="181"/>
      <c r="AD168" s="181"/>
      <c r="AE168" s="181"/>
      <c r="AF168" s="181"/>
      <c r="AG168" s="181"/>
      <c r="AH168" s="181"/>
      <c r="AI168" s="181"/>
      <c r="AJ168" s="181"/>
      <c r="AK168" s="181"/>
      <c r="AL168" s="181"/>
      <c r="AM168" s="181"/>
      <c r="AN168" s="181"/>
      <c r="AO168" s="181"/>
      <c r="AP168" s="181"/>
      <c r="AQ168" s="181"/>
      <c r="AR168" s="181"/>
      <c r="AS168" s="181"/>
      <c r="AT168" s="181"/>
      <c r="AU168" s="181"/>
      <c r="AV168" s="181"/>
      <c r="AW168" s="181"/>
      <c r="AX168" s="181"/>
      <c r="AY168" s="181"/>
      <c r="AZ168" s="181"/>
      <c r="BA168" s="181"/>
      <c r="BB168" s="181"/>
      <c r="BC168" s="181"/>
      <c r="BD168" s="181"/>
      <c r="BE168" s="181"/>
      <c r="BF168" s="181"/>
      <c r="BG168" s="181"/>
      <c r="BH168" s="181"/>
      <c r="BI168" s="181"/>
      <c r="BJ168" s="181"/>
      <c r="BK168" s="181"/>
      <c r="BL168" s="181"/>
    </row>
    <row r="169" spans="1:64" x14ac:dyDescent="0.2">
      <c r="A169" s="18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1"/>
      <c r="AT169" s="181"/>
      <c r="AU169" s="181"/>
      <c r="AV169" s="181"/>
      <c r="AW169" s="181"/>
      <c r="AX169" s="181"/>
      <c r="AY169" s="181"/>
      <c r="AZ169" s="181"/>
      <c r="BA169" s="181"/>
      <c r="BB169" s="181"/>
      <c r="BC169" s="181"/>
      <c r="BD169" s="181"/>
      <c r="BE169" s="181"/>
      <c r="BF169" s="181"/>
      <c r="BG169" s="181"/>
      <c r="BH169" s="181"/>
      <c r="BI169" s="181"/>
      <c r="BJ169" s="181"/>
      <c r="BK169" s="181"/>
      <c r="BL169" s="181"/>
    </row>
    <row r="170" spans="1:64" x14ac:dyDescent="0.2">
      <c r="A170" s="18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c r="AB170" s="181"/>
      <c r="AC170" s="181"/>
      <c r="AD170" s="181"/>
      <c r="AE170" s="181"/>
      <c r="AF170" s="181"/>
      <c r="AG170" s="181"/>
      <c r="AH170" s="181"/>
      <c r="AI170" s="181"/>
      <c r="AJ170" s="181"/>
      <c r="AK170" s="181"/>
      <c r="AL170" s="181"/>
      <c r="AM170" s="181"/>
      <c r="AN170" s="181"/>
      <c r="AO170" s="181"/>
      <c r="AP170" s="181"/>
      <c r="AQ170" s="181"/>
      <c r="AR170" s="181"/>
      <c r="AS170" s="181"/>
      <c r="AT170" s="181"/>
      <c r="AU170" s="181"/>
      <c r="AV170" s="181"/>
      <c r="AW170" s="181"/>
      <c r="AX170" s="181"/>
      <c r="AY170" s="181"/>
      <c r="AZ170" s="181"/>
      <c r="BA170" s="181"/>
      <c r="BB170" s="181"/>
      <c r="BC170" s="181"/>
      <c r="BD170" s="181"/>
      <c r="BE170" s="181"/>
      <c r="BF170" s="181"/>
      <c r="BG170" s="181"/>
      <c r="BH170" s="181"/>
      <c r="BI170" s="181"/>
      <c r="BJ170" s="181"/>
      <c r="BK170" s="181"/>
      <c r="BL170" s="181"/>
    </row>
    <row r="171" spans="1:64" x14ac:dyDescent="0.2">
      <c r="A171" s="18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181"/>
      <c r="AX171" s="181"/>
      <c r="AY171" s="181"/>
      <c r="AZ171" s="181"/>
      <c r="BA171" s="181"/>
      <c r="BB171" s="181"/>
      <c r="BC171" s="181"/>
      <c r="BD171" s="181"/>
      <c r="BE171" s="181"/>
      <c r="BF171" s="181"/>
      <c r="BG171" s="181"/>
      <c r="BH171" s="181"/>
      <c r="BI171" s="181"/>
      <c r="BJ171" s="181"/>
      <c r="BK171" s="181"/>
      <c r="BL171" s="181"/>
    </row>
    <row r="172" spans="1:64" x14ac:dyDescent="0.2">
      <c r="A172" s="18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c r="AB172" s="181"/>
      <c r="AC172" s="181"/>
      <c r="AD172" s="181"/>
      <c r="AE172" s="181"/>
      <c r="AF172" s="181"/>
      <c r="AG172" s="181"/>
      <c r="AH172" s="181"/>
      <c r="AI172" s="181"/>
      <c r="AJ172" s="181"/>
      <c r="AK172" s="181"/>
      <c r="AL172" s="181"/>
      <c r="AM172" s="181"/>
      <c r="AN172" s="181"/>
      <c r="AO172" s="181"/>
      <c r="AP172" s="181"/>
      <c r="AQ172" s="181"/>
      <c r="AR172" s="181"/>
      <c r="AS172" s="181"/>
      <c r="AT172" s="181"/>
      <c r="AU172" s="181"/>
      <c r="AV172" s="181"/>
      <c r="AW172" s="181"/>
      <c r="AX172" s="181"/>
      <c r="AY172" s="181"/>
      <c r="AZ172" s="181"/>
      <c r="BA172" s="181"/>
      <c r="BB172" s="181"/>
      <c r="BC172" s="181"/>
      <c r="BD172" s="181"/>
      <c r="BE172" s="181"/>
      <c r="BF172" s="181"/>
      <c r="BG172" s="181"/>
      <c r="BH172" s="181"/>
      <c r="BI172" s="181"/>
      <c r="BJ172" s="181"/>
      <c r="BK172" s="181"/>
      <c r="BL172" s="181"/>
    </row>
    <row r="173" spans="1:64" x14ac:dyDescent="0.2">
      <c r="A173" s="18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c r="AE173" s="181"/>
      <c r="AF173" s="181"/>
      <c r="AG173" s="181"/>
      <c r="AH173" s="181"/>
      <c r="AI173" s="181"/>
      <c r="AJ173" s="181"/>
      <c r="AK173" s="181"/>
      <c r="AL173" s="181"/>
      <c r="AM173" s="181"/>
      <c r="AN173" s="181"/>
      <c r="AO173" s="181"/>
      <c r="AP173" s="181"/>
      <c r="AQ173" s="181"/>
      <c r="AR173" s="181"/>
      <c r="AS173" s="181"/>
      <c r="AT173" s="181"/>
      <c r="AU173" s="181"/>
      <c r="AV173" s="181"/>
      <c r="AW173" s="181"/>
      <c r="AX173" s="181"/>
      <c r="AY173" s="181"/>
      <c r="AZ173" s="181"/>
      <c r="BA173" s="181"/>
      <c r="BB173" s="181"/>
      <c r="BC173" s="181"/>
      <c r="BD173" s="181"/>
      <c r="BE173" s="181"/>
      <c r="BF173" s="181"/>
      <c r="BG173" s="181"/>
      <c r="BH173" s="181"/>
      <c r="BI173" s="181"/>
      <c r="BJ173" s="181"/>
      <c r="BK173" s="181"/>
      <c r="BL173" s="181"/>
    </row>
    <row r="174" spans="1:64" x14ac:dyDescent="0.2">
      <c r="A174" s="18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E174" s="181"/>
      <c r="AF174" s="181"/>
      <c r="AG174" s="181"/>
      <c r="AH174" s="181"/>
      <c r="AI174" s="181"/>
      <c r="AJ174" s="181"/>
      <c r="AK174" s="181"/>
      <c r="AL174" s="181"/>
      <c r="AM174" s="181"/>
      <c r="AN174" s="181"/>
      <c r="AO174" s="181"/>
      <c r="AP174" s="181"/>
      <c r="AQ174" s="181"/>
      <c r="AR174" s="181"/>
      <c r="AS174" s="181"/>
      <c r="AT174" s="181"/>
      <c r="AU174" s="181"/>
      <c r="AV174" s="181"/>
      <c r="AW174" s="181"/>
      <c r="AX174" s="181"/>
      <c r="AY174" s="181"/>
      <c r="AZ174" s="181"/>
      <c r="BA174" s="181"/>
      <c r="BB174" s="181"/>
      <c r="BC174" s="181"/>
      <c r="BD174" s="181"/>
      <c r="BE174" s="181"/>
      <c r="BF174" s="181"/>
      <c r="BG174" s="181"/>
      <c r="BH174" s="181"/>
      <c r="BI174" s="181"/>
      <c r="BJ174" s="181"/>
      <c r="BK174" s="181"/>
      <c r="BL174" s="181"/>
    </row>
    <row r="175" spans="1:64" x14ac:dyDescent="0.2">
      <c r="A175" s="18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E175" s="181"/>
      <c r="AF175" s="181"/>
      <c r="AG175" s="181"/>
      <c r="AH175" s="181"/>
      <c r="AI175" s="181"/>
      <c r="AJ175" s="181"/>
      <c r="AK175" s="181"/>
      <c r="AL175" s="181"/>
      <c r="AM175" s="181"/>
      <c r="AN175" s="181"/>
      <c r="AO175" s="181"/>
      <c r="AP175" s="181"/>
      <c r="AQ175" s="181"/>
      <c r="AR175" s="181"/>
      <c r="AS175" s="181"/>
      <c r="AT175" s="181"/>
      <c r="AU175" s="181"/>
      <c r="AV175" s="181"/>
      <c r="AW175" s="181"/>
      <c r="AX175" s="181"/>
      <c r="AY175" s="181"/>
      <c r="AZ175" s="181"/>
      <c r="BA175" s="181"/>
      <c r="BB175" s="181"/>
      <c r="BC175" s="181"/>
      <c r="BD175" s="181"/>
      <c r="BE175" s="181"/>
      <c r="BF175" s="181"/>
      <c r="BG175" s="181"/>
      <c r="BH175" s="181"/>
      <c r="BI175" s="181"/>
      <c r="BJ175" s="181"/>
      <c r="BK175" s="181"/>
      <c r="BL175" s="181"/>
    </row>
    <row r="176" spans="1:64" x14ac:dyDescent="0.2">
      <c r="A176" s="18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c r="BF176" s="181"/>
      <c r="BG176" s="181"/>
      <c r="BH176" s="181"/>
      <c r="BI176" s="181"/>
      <c r="BJ176" s="181"/>
      <c r="BK176" s="181"/>
      <c r="BL176" s="181"/>
    </row>
    <row r="177" spans="1:64" x14ac:dyDescent="0.2">
      <c r="A177" s="18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c r="AB177" s="181"/>
      <c r="AC177" s="181"/>
      <c r="AD177" s="181"/>
      <c r="AE177" s="181"/>
      <c r="AF177" s="181"/>
      <c r="AG177" s="181"/>
      <c r="AH177" s="181"/>
      <c r="AI177" s="181"/>
      <c r="AJ177" s="181"/>
      <c r="AK177" s="181"/>
      <c r="AL177" s="181"/>
      <c r="AM177" s="181"/>
      <c r="AN177" s="181"/>
      <c r="AO177" s="181"/>
      <c r="AP177" s="181"/>
      <c r="AQ177" s="181"/>
      <c r="AR177" s="181"/>
      <c r="AS177" s="181"/>
      <c r="AT177" s="181"/>
      <c r="AU177" s="181"/>
      <c r="AV177" s="181"/>
      <c r="AW177" s="181"/>
      <c r="AX177" s="181"/>
      <c r="AY177" s="181"/>
      <c r="AZ177" s="181"/>
      <c r="BA177" s="181"/>
      <c r="BB177" s="181"/>
      <c r="BC177" s="181"/>
      <c r="BD177" s="181"/>
      <c r="BE177" s="181"/>
      <c r="BF177" s="181"/>
      <c r="BG177" s="181"/>
      <c r="BH177" s="181"/>
      <c r="BI177" s="181"/>
      <c r="BJ177" s="181"/>
      <c r="BK177" s="181"/>
      <c r="BL177" s="181"/>
    </row>
    <row r="178" spans="1:64" x14ac:dyDescent="0.2">
      <c r="A178" s="18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181"/>
      <c r="BB178" s="181"/>
      <c r="BC178" s="181"/>
      <c r="BD178" s="181"/>
      <c r="BE178" s="181"/>
      <c r="BF178" s="181"/>
      <c r="BG178" s="181"/>
      <c r="BH178" s="181"/>
      <c r="BI178" s="181"/>
      <c r="BJ178" s="181"/>
      <c r="BK178" s="181"/>
      <c r="BL178" s="181"/>
    </row>
    <row r="179" spans="1:64" x14ac:dyDescent="0.2">
      <c r="A179" s="18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c r="AB179" s="181"/>
      <c r="AC179" s="181"/>
      <c r="AD179" s="181"/>
      <c r="AE179" s="181"/>
      <c r="AF179" s="181"/>
      <c r="AG179" s="181"/>
      <c r="AH179" s="181"/>
      <c r="AI179" s="181"/>
      <c r="AJ179" s="181"/>
      <c r="AK179" s="181"/>
      <c r="AL179" s="181"/>
      <c r="AM179" s="181"/>
      <c r="AN179" s="181"/>
      <c r="AO179" s="181"/>
      <c r="AP179" s="181"/>
      <c r="AQ179" s="181"/>
      <c r="AR179" s="181"/>
      <c r="AS179" s="181"/>
      <c r="AT179" s="181"/>
      <c r="AU179" s="181"/>
      <c r="AV179" s="181"/>
      <c r="AW179" s="181"/>
      <c r="AX179" s="181"/>
      <c r="AY179" s="181"/>
      <c r="AZ179" s="181"/>
      <c r="BA179" s="181"/>
      <c r="BB179" s="181"/>
      <c r="BC179" s="181"/>
      <c r="BD179" s="181"/>
      <c r="BE179" s="181"/>
      <c r="BF179" s="181"/>
      <c r="BG179" s="181"/>
      <c r="BH179" s="181"/>
      <c r="BI179" s="181"/>
      <c r="BJ179" s="181"/>
      <c r="BK179" s="181"/>
      <c r="BL179" s="181"/>
    </row>
    <row r="180" spans="1:64" x14ac:dyDescent="0.2">
      <c r="A180" s="18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c r="BI180" s="181"/>
      <c r="BJ180" s="181"/>
      <c r="BK180" s="181"/>
      <c r="BL180" s="181"/>
    </row>
    <row r="181" spans="1:64" x14ac:dyDescent="0.2">
      <c r="A181" s="18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1"/>
      <c r="BE181" s="181"/>
      <c r="BF181" s="181"/>
      <c r="BG181" s="181"/>
      <c r="BH181" s="181"/>
      <c r="BI181" s="181"/>
      <c r="BJ181" s="181"/>
      <c r="BK181" s="181"/>
      <c r="BL181" s="181"/>
    </row>
    <row r="182" spans="1:64" x14ac:dyDescent="0.2">
      <c r="A182" s="18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c r="AE182" s="181"/>
      <c r="AF182" s="181"/>
      <c r="AG182" s="181"/>
      <c r="AH182" s="181"/>
      <c r="AI182" s="181"/>
      <c r="AJ182" s="181"/>
      <c r="AK182" s="181"/>
      <c r="AL182" s="181"/>
      <c r="AM182" s="181"/>
      <c r="AN182" s="181"/>
      <c r="AO182" s="181"/>
      <c r="AP182" s="181"/>
      <c r="AQ182" s="181"/>
      <c r="AR182" s="181"/>
      <c r="AS182" s="181"/>
      <c r="AT182" s="181"/>
      <c r="AU182" s="181"/>
      <c r="AV182" s="181"/>
      <c r="AW182" s="181"/>
      <c r="AX182" s="181"/>
      <c r="AY182" s="181"/>
      <c r="AZ182" s="181"/>
      <c r="BA182" s="181"/>
      <c r="BB182" s="181"/>
      <c r="BC182" s="181"/>
      <c r="BD182" s="181"/>
      <c r="BE182" s="181"/>
      <c r="BF182" s="181"/>
      <c r="BG182" s="181"/>
      <c r="BH182" s="181"/>
      <c r="BI182" s="181"/>
      <c r="BJ182" s="181"/>
      <c r="BK182" s="181"/>
      <c r="BL182" s="181"/>
    </row>
    <row r="183" spans="1:64" x14ac:dyDescent="0.2">
      <c r="A183" s="18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row>
    <row r="184" spans="1:64" x14ac:dyDescent="0.2">
      <c r="A184" s="18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81"/>
      <c r="AM184" s="181"/>
      <c r="AN184" s="181"/>
      <c r="AO184" s="181"/>
      <c r="AP184" s="181"/>
      <c r="AQ184" s="181"/>
      <c r="AR184" s="181"/>
      <c r="AS184" s="181"/>
      <c r="AT184" s="181"/>
      <c r="AU184" s="181"/>
      <c r="AV184" s="181"/>
      <c r="AW184" s="181"/>
      <c r="AX184" s="181"/>
      <c r="AY184" s="181"/>
      <c r="AZ184" s="181"/>
      <c r="BA184" s="181"/>
      <c r="BB184" s="181"/>
      <c r="BC184" s="181"/>
      <c r="BD184" s="181"/>
      <c r="BE184" s="181"/>
      <c r="BF184" s="181"/>
      <c r="BG184" s="181"/>
      <c r="BH184" s="181"/>
      <c r="BI184" s="181"/>
      <c r="BJ184" s="181"/>
      <c r="BK184" s="181"/>
      <c r="BL184" s="181"/>
    </row>
    <row r="185" spans="1:64" x14ac:dyDescent="0.2">
      <c r="A185" s="18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1"/>
      <c r="AM185" s="181"/>
      <c r="AN185" s="181"/>
      <c r="AO185" s="181"/>
      <c r="AP185" s="181"/>
      <c r="AQ185" s="181"/>
      <c r="AR185" s="181"/>
      <c r="AS185" s="181"/>
      <c r="AT185" s="181"/>
      <c r="AU185" s="181"/>
      <c r="AV185" s="181"/>
      <c r="AW185" s="181"/>
      <c r="AX185" s="181"/>
      <c r="AY185" s="181"/>
      <c r="AZ185" s="181"/>
      <c r="BA185" s="181"/>
      <c r="BB185" s="181"/>
      <c r="BC185" s="181"/>
      <c r="BD185" s="181"/>
      <c r="BE185" s="181"/>
      <c r="BF185" s="181"/>
      <c r="BG185" s="181"/>
      <c r="BH185" s="181"/>
      <c r="BI185" s="181"/>
      <c r="BJ185" s="181"/>
      <c r="BK185" s="181"/>
      <c r="BL185" s="181"/>
    </row>
    <row r="186" spans="1:64" x14ac:dyDescent="0.2">
      <c r="A186" s="18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row>
    <row r="187" spans="1:64" x14ac:dyDescent="0.2">
      <c r="A187" s="18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c r="AB187" s="181"/>
      <c r="AC187" s="181"/>
      <c r="AD187" s="181"/>
      <c r="AE187" s="181"/>
      <c r="AF187" s="181"/>
      <c r="AG187" s="181"/>
      <c r="AH187" s="181"/>
      <c r="AI187" s="181"/>
      <c r="AJ187" s="181"/>
      <c r="AK187" s="181"/>
      <c r="AL187" s="181"/>
      <c r="AM187" s="181"/>
      <c r="AN187" s="181"/>
      <c r="AO187" s="181"/>
      <c r="AP187" s="181"/>
      <c r="AQ187" s="181"/>
      <c r="AR187" s="181"/>
      <c r="AS187" s="181"/>
      <c r="AT187" s="181"/>
      <c r="AU187" s="181"/>
      <c r="AV187" s="181"/>
      <c r="AW187" s="181"/>
      <c r="AX187" s="181"/>
      <c r="AY187" s="181"/>
      <c r="AZ187" s="181"/>
      <c r="BA187" s="181"/>
      <c r="BB187" s="181"/>
      <c r="BC187" s="181"/>
      <c r="BD187" s="181"/>
      <c r="BE187" s="181"/>
      <c r="BF187" s="181"/>
      <c r="BG187" s="181"/>
      <c r="BH187" s="181"/>
      <c r="BI187" s="181"/>
      <c r="BJ187" s="181"/>
      <c r="BK187" s="181"/>
      <c r="BL187" s="181"/>
    </row>
    <row r="188" spans="1:64" x14ac:dyDescent="0.2">
      <c r="A188" s="18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c r="AB188" s="181"/>
      <c r="AC188" s="181"/>
      <c r="AD188" s="181"/>
      <c r="AE188" s="181"/>
      <c r="AF188" s="181"/>
      <c r="AG188" s="181"/>
      <c r="AH188" s="181"/>
      <c r="AI188" s="181"/>
      <c r="AJ188" s="181"/>
      <c r="AK188" s="181"/>
      <c r="AL188" s="181"/>
      <c r="AM188" s="181"/>
      <c r="AN188" s="181"/>
      <c r="AO188" s="181"/>
      <c r="AP188" s="181"/>
      <c r="AQ188" s="181"/>
      <c r="AR188" s="181"/>
      <c r="AS188" s="181"/>
      <c r="AT188" s="181"/>
      <c r="AU188" s="181"/>
      <c r="AV188" s="181"/>
      <c r="AW188" s="181"/>
      <c r="AX188" s="181"/>
      <c r="AY188" s="181"/>
      <c r="AZ188" s="181"/>
      <c r="BA188" s="181"/>
      <c r="BB188" s="181"/>
      <c r="BC188" s="181"/>
      <c r="BD188" s="181"/>
      <c r="BE188" s="181"/>
      <c r="BF188" s="181"/>
      <c r="BG188" s="181"/>
      <c r="BH188" s="181"/>
      <c r="BI188" s="181"/>
      <c r="BJ188" s="181"/>
      <c r="BK188" s="181"/>
      <c r="BL188" s="181"/>
    </row>
    <row r="189" spans="1:64" x14ac:dyDescent="0.2">
      <c r="A189" s="18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c r="AZ189" s="181"/>
      <c r="BA189" s="181"/>
      <c r="BB189" s="181"/>
      <c r="BC189" s="181"/>
      <c r="BD189" s="181"/>
      <c r="BE189" s="181"/>
      <c r="BF189" s="181"/>
      <c r="BG189" s="181"/>
      <c r="BH189" s="181"/>
      <c r="BI189" s="181"/>
      <c r="BJ189" s="181"/>
      <c r="BK189" s="181"/>
      <c r="BL189" s="181"/>
    </row>
    <row r="190" spans="1:64" x14ac:dyDescent="0.2">
      <c r="A190" s="18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c r="AB190" s="181"/>
      <c r="AC190" s="181"/>
      <c r="AD190" s="181"/>
      <c r="AE190" s="181"/>
      <c r="AF190" s="181"/>
      <c r="AG190" s="181"/>
      <c r="AH190" s="181"/>
      <c r="AI190" s="181"/>
      <c r="AJ190" s="181"/>
      <c r="AK190" s="181"/>
      <c r="AL190" s="181"/>
      <c r="AM190" s="181"/>
      <c r="AN190" s="181"/>
      <c r="AO190" s="181"/>
      <c r="AP190" s="181"/>
      <c r="AQ190" s="181"/>
      <c r="AR190" s="181"/>
      <c r="AS190" s="181"/>
      <c r="AT190" s="181"/>
      <c r="AU190" s="181"/>
      <c r="AV190" s="181"/>
      <c r="AW190" s="181"/>
      <c r="AX190" s="181"/>
      <c r="AY190" s="181"/>
      <c r="AZ190" s="181"/>
      <c r="BA190" s="181"/>
      <c r="BB190" s="181"/>
      <c r="BC190" s="181"/>
      <c r="BD190" s="181"/>
      <c r="BE190" s="181"/>
      <c r="BF190" s="181"/>
      <c r="BG190" s="181"/>
      <c r="BH190" s="181"/>
      <c r="BI190" s="181"/>
      <c r="BJ190" s="181"/>
      <c r="BK190" s="181"/>
      <c r="BL190" s="181"/>
    </row>
    <row r="191" spans="1:64" x14ac:dyDescent="0.2">
      <c r="A191" s="18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c r="AB191" s="181"/>
      <c r="AC191" s="181"/>
      <c r="AD191" s="181"/>
      <c r="AE191" s="181"/>
      <c r="AF191" s="181"/>
      <c r="AG191" s="181"/>
      <c r="AH191" s="181"/>
      <c r="AI191" s="181"/>
      <c r="AJ191" s="181"/>
      <c r="AK191" s="181"/>
      <c r="AL191" s="181"/>
      <c r="AM191" s="181"/>
      <c r="AN191" s="181"/>
      <c r="AO191" s="181"/>
      <c r="AP191" s="181"/>
      <c r="AQ191" s="181"/>
      <c r="AR191" s="181"/>
      <c r="AS191" s="181"/>
      <c r="AT191" s="181"/>
      <c r="AU191" s="181"/>
      <c r="AV191" s="181"/>
      <c r="AW191" s="181"/>
      <c r="AX191" s="181"/>
      <c r="AY191" s="181"/>
      <c r="AZ191" s="181"/>
      <c r="BA191" s="181"/>
      <c r="BB191" s="181"/>
      <c r="BC191" s="181"/>
      <c r="BD191" s="181"/>
      <c r="BE191" s="181"/>
      <c r="BF191" s="181"/>
      <c r="BG191" s="181"/>
      <c r="BH191" s="181"/>
      <c r="BI191" s="181"/>
      <c r="BJ191" s="181"/>
      <c r="BK191" s="181"/>
      <c r="BL191" s="181"/>
    </row>
    <row r="192" spans="1:64" x14ac:dyDescent="0.2">
      <c r="A192" s="18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c r="BF192" s="181"/>
      <c r="BG192" s="181"/>
      <c r="BH192" s="181"/>
      <c r="BI192" s="181"/>
      <c r="BJ192" s="181"/>
      <c r="BK192" s="181"/>
      <c r="BL192" s="181"/>
    </row>
    <row r="193" spans="1:64" x14ac:dyDescent="0.2">
      <c r="A193" s="18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c r="AB193" s="181"/>
      <c r="AC193" s="181"/>
      <c r="AD193" s="181"/>
      <c r="AE193" s="181"/>
      <c r="AF193" s="181"/>
      <c r="AG193" s="181"/>
      <c r="AH193" s="181"/>
      <c r="AI193" s="181"/>
      <c r="AJ193" s="181"/>
      <c r="AK193" s="181"/>
      <c r="AL193" s="181"/>
      <c r="AM193" s="181"/>
      <c r="AN193" s="181"/>
      <c r="AO193" s="181"/>
      <c r="AP193" s="181"/>
      <c r="AQ193" s="181"/>
      <c r="AR193" s="181"/>
      <c r="AS193" s="181"/>
      <c r="AT193" s="181"/>
      <c r="AU193" s="181"/>
      <c r="AV193" s="181"/>
      <c r="AW193" s="181"/>
      <c r="AX193" s="181"/>
      <c r="AY193" s="181"/>
      <c r="AZ193" s="181"/>
      <c r="BA193" s="181"/>
      <c r="BB193" s="181"/>
      <c r="BC193" s="181"/>
      <c r="BD193" s="181"/>
      <c r="BE193" s="181"/>
      <c r="BF193" s="181"/>
      <c r="BG193" s="181"/>
      <c r="BH193" s="181"/>
      <c r="BI193" s="181"/>
      <c r="BJ193" s="181"/>
      <c r="BK193" s="181"/>
      <c r="BL193" s="181"/>
    </row>
    <row r="194" spans="1:64" x14ac:dyDescent="0.2">
      <c r="A194" s="18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E194" s="181"/>
      <c r="AF194" s="181"/>
      <c r="AG194" s="181"/>
      <c r="AH194" s="181"/>
      <c r="AI194" s="181"/>
      <c r="AJ194" s="181"/>
      <c r="AK194" s="181"/>
      <c r="AL194" s="181"/>
      <c r="AM194" s="181"/>
      <c r="AN194" s="181"/>
      <c r="AO194" s="181"/>
      <c r="AP194" s="181"/>
      <c r="AQ194" s="181"/>
      <c r="AR194" s="181"/>
      <c r="AS194" s="181"/>
      <c r="AT194" s="181"/>
      <c r="AU194" s="181"/>
      <c r="AV194" s="181"/>
      <c r="AW194" s="181"/>
      <c r="AX194" s="181"/>
      <c r="AY194" s="181"/>
      <c r="AZ194" s="181"/>
      <c r="BA194" s="181"/>
      <c r="BB194" s="181"/>
      <c r="BC194" s="181"/>
      <c r="BD194" s="181"/>
      <c r="BE194" s="181"/>
      <c r="BF194" s="181"/>
      <c r="BG194" s="181"/>
      <c r="BH194" s="181"/>
      <c r="BI194" s="181"/>
      <c r="BJ194" s="181"/>
      <c r="BK194" s="181"/>
      <c r="BL194" s="181"/>
    </row>
    <row r="195" spans="1:64" x14ac:dyDescent="0.2">
      <c r="A195" s="18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c r="AB195" s="181"/>
      <c r="AC195" s="181"/>
      <c r="AD195" s="181"/>
      <c r="AE195" s="181"/>
      <c r="AF195" s="181"/>
      <c r="AG195" s="181"/>
      <c r="AH195" s="181"/>
      <c r="AI195" s="181"/>
      <c r="AJ195" s="181"/>
      <c r="AK195" s="181"/>
      <c r="AL195" s="181"/>
      <c r="AM195" s="181"/>
      <c r="AN195" s="181"/>
      <c r="AO195" s="181"/>
      <c r="AP195" s="181"/>
      <c r="AQ195" s="181"/>
      <c r="AR195" s="181"/>
      <c r="AS195" s="181"/>
      <c r="AT195" s="181"/>
      <c r="AU195" s="181"/>
      <c r="AV195" s="181"/>
      <c r="AW195" s="181"/>
      <c r="AX195" s="181"/>
      <c r="AY195" s="181"/>
      <c r="AZ195" s="181"/>
      <c r="BA195" s="181"/>
      <c r="BB195" s="181"/>
      <c r="BC195" s="181"/>
      <c r="BD195" s="181"/>
      <c r="BE195" s="181"/>
      <c r="BF195" s="181"/>
      <c r="BG195" s="181"/>
      <c r="BH195" s="181"/>
      <c r="BI195" s="181"/>
      <c r="BJ195" s="181"/>
      <c r="BK195" s="181"/>
      <c r="BL195" s="181"/>
    </row>
    <row r="196" spans="1:64" x14ac:dyDescent="0.2">
      <c r="A196" s="18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c r="AB196" s="181"/>
      <c r="AC196" s="181"/>
      <c r="AD196" s="181"/>
      <c r="AE196" s="181"/>
      <c r="AF196" s="181"/>
      <c r="AG196" s="181"/>
      <c r="AH196" s="181"/>
      <c r="AI196" s="181"/>
      <c r="AJ196" s="181"/>
      <c r="AK196" s="181"/>
      <c r="AL196" s="181"/>
      <c r="AM196" s="181"/>
      <c r="AN196" s="181"/>
      <c r="AO196" s="181"/>
      <c r="AP196" s="181"/>
      <c r="AQ196" s="181"/>
      <c r="AR196" s="181"/>
      <c r="AS196" s="181"/>
      <c r="AT196" s="181"/>
      <c r="AU196" s="181"/>
      <c r="AV196" s="181"/>
      <c r="AW196" s="181"/>
      <c r="AX196" s="181"/>
      <c r="AY196" s="181"/>
      <c r="AZ196" s="181"/>
      <c r="BA196" s="181"/>
      <c r="BB196" s="181"/>
      <c r="BC196" s="181"/>
      <c r="BD196" s="181"/>
      <c r="BE196" s="181"/>
      <c r="BF196" s="181"/>
      <c r="BG196" s="181"/>
      <c r="BH196" s="181"/>
      <c r="BI196" s="181"/>
      <c r="BJ196" s="181"/>
      <c r="BK196" s="181"/>
      <c r="BL196" s="181"/>
    </row>
    <row r="197" spans="1:64" x14ac:dyDescent="0.2">
      <c r="A197" s="18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1"/>
      <c r="AX197" s="181"/>
      <c r="AY197" s="181"/>
      <c r="AZ197" s="181"/>
      <c r="BA197" s="181"/>
      <c r="BB197" s="181"/>
      <c r="BC197" s="181"/>
      <c r="BD197" s="181"/>
      <c r="BE197" s="181"/>
      <c r="BF197" s="181"/>
      <c r="BG197" s="181"/>
      <c r="BH197" s="181"/>
      <c r="BI197" s="181"/>
      <c r="BJ197" s="181"/>
      <c r="BK197" s="181"/>
      <c r="BL197" s="181"/>
    </row>
    <row r="198" spans="1:64" x14ac:dyDescent="0.2">
      <c r="A198" s="18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c r="AB198" s="181"/>
      <c r="AC198" s="181"/>
      <c r="AD198" s="181"/>
      <c r="AE198" s="181"/>
      <c r="AF198" s="181"/>
      <c r="AG198" s="181"/>
      <c r="AH198" s="181"/>
      <c r="AI198" s="181"/>
      <c r="AJ198" s="181"/>
      <c r="AK198" s="181"/>
      <c r="AL198" s="181"/>
      <c r="AM198" s="181"/>
      <c r="AN198" s="181"/>
      <c r="AO198" s="181"/>
      <c r="AP198" s="181"/>
      <c r="AQ198" s="181"/>
      <c r="AR198" s="181"/>
      <c r="AS198" s="181"/>
      <c r="AT198" s="181"/>
      <c r="AU198" s="181"/>
      <c r="AV198" s="181"/>
      <c r="AW198" s="181"/>
      <c r="AX198" s="181"/>
      <c r="AY198" s="181"/>
      <c r="AZ198" s="181"/>
      <c r="BA198" s="181"/>
      <c r="BB198" s="181"/>
      <c r="BC198" s="181"/>
      <c r="BD198" s="181"/>
      <c r="BE198" s="181"/>
      <c r="BF198" s="181"/>
      <c r="BG198" s="181"/>
      <c r="BH198" s="181"/>
      <c r="BI198" s="181"/>
      <c r="BJ198" s="181"/>
      <c r="BK198" s="181"/>
      <c r="BL198" s="181"/>
    </row>
    <row r="199" spans="1:64" x14ac:dyDescent="0.2">
      <c r="A199" s="18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c r="AB199" s="181"/>
      <c r="AC199" s="181"/>
      <c r="AD199" s="181"/>
      <c r="AE199" s="181"/>
      <c r="AF199" s="181"/>
      <c r="AG199" s="181"/>
      <c r="AH199" s="181"/>
      <c r="AI199" s="181"/>
      <c r="AJ199" s="181"/>
      <c r="AK199" s="181"/>
      <c r="AL199" s="181"/>
      <c r="AM199" s="181"/>
      <c r="AN199" s="181"/>
      <c r="AO199" s="181"/>
      <c r="AP199" s="181"/>
      <c r="AQ199" s="181"/>
      <c r="AR199" s="181"/>
      <c r="AS199" s="181"/>
      <c r="AT199" s="181"/>
      <c r="AU199" s="181"/>
      <c r="AV199" s="181"/>
      <c r="AW199" s="181"/>
      <c r="AX199" s="181"/>
      <c r="AY199" s="181"/>
      <c r="AZ199" s="181"/>
      <c r="BA199" s="181"/>
      <c r="BB199" s="181"/>
      <c r="BC199" s="181"/>
      <c r="BD199" s="181"/>
      <c r="BE199" s="181"/>
      <c r="BF199" s="181"/>
      <c r="BG199" s="181"/>
      <c r="BH199" s="181"/>
      <c r="BI199" s="181"/>
      <c r="BJ199" s="181"/>
      <c r="BK199" s="181"/>
      <c r="BL199" s="181"/>
    </row>
    <row r="200" spans="1:64" x14ac:dyDescent="0.2">
      <c r="A200" s="18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E200" s="181"/>
      <c r="AF200" s="181"/>
      <c r="AG200" s="181"/>
      <c r="AH200" s="181"/>
      <c r="AI200" s="181"/>
      <c r="AJ200" s="181"/>
      <c r="AK200" s="181"/>
      <c r="AL200" s="181"/>
      <c r="AM200" s="181"/>
      <c r="AN200" s="181"/>
      <c r="AO200" s="181"/>
      <c r="AP200" s="181"/>
      <c r="AQ200" s="181"/>
      <c r="AR200" s="181"/>
      <c r="AS200" s="181"/>
      <c r="AT200" s="181"/>
      <c r="AU200" s="181"/>
      <c r="AV200" s="181"/>
      <c r="AW200" s="181"/>
      <c r="AX200" s="181"/>
      <c r="AY200" s="181"/>
      <c r="AZ200" s="181"/>
      <c r="BA200" s="181"/>
      <c r="BB200" s="181"/>
      <c r="BC200" s="181"/>
      <c r="BD200" s="181"/>
      <c r="BE200" s="181"/>
      <c r="BF200" s="181"/>
      <c r="BG200" s="181"/>
      <c r="BH200" s="181"/>
      <c r="BI200" s="181"/>
      <c r="BJ200" s="181"/>
      <c r="BK200" s="181"/>
      <c r="BL200" s="181"/>
    </row>
    <row r="201" spans="1:64" x14ac:dyDescent="0.2">
      <c r="A201" s="18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c r="BF201" s="181"/>
      <c r="BG201" s="181"/>
      <c r="BH201" s="181"/>
      <c r="BI201" s="181"/>
      <c r="BJ201" s="181"/>
      <c r="BK201" s="181"/>
      <c r="BL201" s="181"/>
    </row>
    <row r="202" spans="1:64" x14ac:dyDescent="0.2">
      <c r="A202" s="18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c r="AC202" s="181"/>
      <c r="AD202" s="181"/>
      <c r="AE202" s="181"/>
      <c r="AF202" s="181"/>
      <c r="AG202" s="181"/>
      <c r="AH202" s="181"/>
      <c r="AI202" s="181"/>
      <c r="AJ202" s="181"/>
      <c r="AK202" s="181"/>
      <c r="AL202" s="181"/>
      <c r="AM202" s="181"/>
      <c r="AN202" s="181"/>
      <c r="AO202" s="181"/>
      <c r="AP202" s="181"/>
      <c r="AQ202" s="181"/>
      <c r="AR202" s="181"/>
      <c r="AS202" s="181"/>
      <c r="AT202" s="181"/>
      <c r="AU202" s="181"/>
      <c r="AV202" s="181"/>
      <c r="AW202" s="181"/>
      <c r="AX202" s="181"/>
      <c r="AY202" s="181"/>
      <c r="AZ202" s="181"/>
      <c r="BA202" s="181"/>
      <c r="BB202" s="181"/>
      <c r="BC202" s="181"/>
      <c r="BD202" s="181"/>
      <c r="BE202" s="181"/>
      <c r="BF202" s="181"/>
      <c r="BG202" s="181"/>
      <c r="BH202" s="181"/>
      <c r="BI202" s="181"/>
      <c r="BJ202" s="181"/>
      <c r="BK202" s="181"/>
      <c r="BL202" s="181"/>
    </row>
    <row r="203" spans="1:64" x14ac:dyDescent="0.2">
      <c r="A203" s="18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c r="AC203" s="181"/>
      <c r="AD203" s="181"/>
      <c r="AE203" s="181"/>
      <c r="AF203" s="181"/>
      <c r="AG203" s="181"/>
      <c r="AH203" s="181"/>
      <c r="AI203" s="181"/>
      <c r="AJ203" s="181"/>
      <c r="AK203" s="181"/>
      <c r="AL203" s="181"/>
      <c r="AM203" s="181"/>
      <c r="AN203" s="181"/>
      <c r="AO203" s="181"/>
      <c r="AP203" s="181"/>
      <c r="AQ203" s="181"/>
      <c r="AR203" s="181"/>
      <c r="AS203" s="181"/>
      <c r="AT203" s="181"/>
      <c r="AU203" s="181"/>
      <c r="AV203" s="181"/>
      <c r="AW203" s="181"/>
      <c r="AX203" s="181"/>
      <c r="AY203" s="181"/>
      <c r="AZ203" s="181"/>
      <c r="BA203" s="181"/>
      <c r="BB203" s="181"/>
      <c r="BC203" s="181"/>
      <c r="BD203" s="181"/>
      <c r="BE203" s="181"/>
      <c r="BF203" s="181"/>
      <c r="BG203" s="181"/>
      <c r="BH203" s="181"/>
      <c r="BI203" s="181"/>
      <c r="BJ203" s="181"/>
      <c r="BK203" s="181"/>
      <c r="BL203" s="181"/>
    </row>
    <row r="204" spans="1:64" x14ac:dyDescent="0.2">
      <c r="A204" s="18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c r="BF204" s="181"/>
      <c r="BG204" s="181"/>
      <c r="BH204" s="181"/>
      <c r="BI204" s="181"/>
      <c r="BJ204" s="181"/>
      <c r="BK204" s="181"/>
      <c r="BL204" s="181"/>
    </row>
    <row r="205" spans="1:64" x14ac:dyDescent="0.2">
      <c r="A205" s="18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1"/>
      <c r="AL205" s="181"/>
      <c r="AM205" s="181"/>
      <c r="AN205" s="181"/>
      <c r="AO205" s="181"/>
      <c r="AP205" s="181"/>
      <c r="AQ205" s="181"/>
      <c r="AR205" s="181"/>
      <c r="AS205" s="181"/>
      <c r="AT205" s="181"/>
      <c r="AU205" s="181"/>
      <c r="AV205" s="181"/>
      <c r="AW205" s="181"/>
      <c r="AX205" s="181"/>
      <c r="AY205" s="181"/>
      <c r="AZ205" s="181"/>
      <c r="BA205" s="181"/>
      <c r="BB205" s="181"/>
      <c r="BC205" s="181"/>
      <c r="BD205" s="181"/>
      <c r="BE205" s="181"/>
      <c r="BF205" s="181"/>
      <c r="BG205" s="181"/>
      <c r="BH205" s="181"/>
      <c r="BI205" s="181"/>
      <c r="BJ205" s="181"/>
      <c r="BK205" s="181"/>
      <c r="BL205" s="181"/>
    </row>
    <row r="206" spans="1:64" x14ac:dyDescent="0.2">
      <c r="A206" s="18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E206" s="181"/>
      <c r="AF206" s="181"/>
      <c r="AG206" s="181"/>
      <c r="AH206" s="181"/>
      <c r="AI206" s="181"/>
      <c r="AJ206" s="181"/>
      <c r="AK206" s="181"/>
      <c r="AL206" s="181"/>
      <c r="AM206" s="181"/>
      <c r="AN206" s="181"/>
      <c r="AO206" s="181"/>
      <c r="AP206" s="181"/>
      <c r="AQ206" s="181"/>
      <c r="AR206" s="181"/>
      <c r="AS206" s="181"/>
      <c r="AT206" s="181"/>
      <c r="AU206" s="181"/>
      <c r="AV206" s="181"/>
      <c r="AW206" s="181"/>
      <c r="AX206" s="181"/>
      <c r="AY206" s="181"/>
      <c r="AZ206" s="181"/>
      <c r="BA206" s="181"/>
      <c r="BB206" s="181"/>
      <c r="BC206" s="181"/>
      <c r="BD206" s="181"/>
      <c r="BE206" s="181"/>
      <c r="BF206" s="181"/>
      <c r="BG206" s="181"/>
      <c r="BH206" s="181"/>
      <c r="BI206" s="181"/>
      <c r="BJ206" s="181"/>
      <c r="BK206" s="181"/>
      <c r="BL206" s="181"/>
    </row>
    <row r="207" spans="1:64" x14ac:dyDescent="0.2">
      <c r="A207" s="18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row>
    <row r="208" spans="1:64" x14ac:dyDescent="0.2">
      <c r="A208" s="18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c r="AC208" s="181"/>
      <c r="AD208" s="181"/>
      <c r="AE208" s="181"/>
      <c r="AF208" s="181"/>
      <c r="AG208" s="181"/>
      <c r="AH208" s="181"/>
      <c r="AI208" s="181"/>
      <c r="AJ208" s="181"/>
      <c r="AK208" s="181"/>
      <c r="AL208" s="181"/>
      <c r="AM208" s="181"/>
      <c r="AN208" s="181"/>
      <c r="AO208" s="181"/>
      <c r="AP208" s="181"/>
      <c r="AQ208" s="181"/>
      <c r="AR208" s="181"/>
      <c r="AS208" s="181"/>
      <c r="AT208" s="181"/>
      <c r="AU208" s="181"/>
      <c r="AV208" s="181"/>
      <c r="AW208" s="181"/>
      <c r="AX208" s="181"/>
      <c r="AY208" s="181"/>
      <c r="AZ208" s="181"/>
      <c r="BA208" s="181"/>
      <c r="BB208" s="181"/>
      <c r="BC208" s="181"/>
      <c r="BD208" s="181"/>
      <c r="BE208" s="181"/>
      <c r="BF208" s="181"/>
      <c r="BG208" s="181"/>
      <c r="BH208" s="181"/>
      <c r="BI208" s="181"/>
      <c r="BJ208" s="181"/>
      <c r="BK208" s="181"/>
      <c r="BL208" s="181"/>
    </row>
    <row r="209" spans="1:64" x14ac:dyDescent="0.2">
      <c r="A209" s="18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c r="AC209" s="181"/>
      <c r="AD209" s="181"/>
      <c r="AE209" s="181"/>
      <c r="AF209" s="181"/>
      <c r="AG209" s="181"/>
      <c r="AH209" s="181"/>
      <c r="AI209" s="181"/>
      <c r="AJ209" s="181"/>
      <c r="AK209" s="181"/>
      <c r="AL209" s="181"/>
      <c r="AM209" s="181"/>
      <c r="AN209" s="181"/>
      <c r="AO209" s="181"/>
      <c r="AP209" s="181"/>
      <c r="AQ209" s="181"/>
      <c r="AR209" s="181"/>
      <c r="AS209" s="181"/>
      <c r="AT209" s="181"/>
      <c r="AU209" s="181"/>
      <c r="AV209" s="181"/>
      <c r="AW209" s="181"/>
      <c r="AX209" s="181"/>
      <c r="AY209" s="181"/>
      <c r="AZ209" s="181"/>
      <c r="BA209" s="181"/>
      <c r="BB209" s="181"/>
      <c r="BC209" s="181"/>
      <c r="BD209" s="181"/>
      <c r="BE209" s="181"/>
      <c r="BF209" s="181"/>
      <c r="BG209" s="181"/>
      <c r="BH209" s="181"/>
      <c r="BI209" s="181"/>
      <c r="BJ209" s="181"/>
      <c r="BK209" s="181"/>
      <c r="BL209" s="181"/>
    </row>
    <row r="210" spans="1:64" x14ac:dyDescent="0.2">
      <c r="A210" s="18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c r="AC210" s="181"/>
      <c r="AD210" s="181"/>
      <c r="AE210" s="181"/>
      <c r="AF210" s="181"/>
      <c r="AG210" s="181"/>
      <c r="AH210" s="181"/>
      <c r="AI210" s="181"/>
      <c r="AJ210" s="181"/>
      <c r="AK210" s="181"/>
      <c r="AL210" s="181"/>
      <c r="AM210" s="181"/>
      <c r="AN210" s="181"/>
      <c r="AO210" s="181"/>
      <c r="AP210" s="181"/>
      <c r="AQ210" s="181"/>
      <c r="AR210" s="181"/>
      <c r="AS210" s="181"/>
      <c r="AT210" s="181"/>
      <c r="AU210" s="181"/>
      <c r="AV210" s="181"/>
      <c r="AW210" s="181"/>
      <c r="AX210" s="181"/>
      <c r="AY210" s="181"/>
      <c r="AZ210" s="181"/>
      <c r="BA210" s="181"/>
      <c r="BB210" s="181"/>
      <c r="BC210" s="181"/>
      <c r="BD210" s="181"/>
      <c r="BE210" s="181"/>
      <c r="BF210" s="181"/>
      <c r="BG210" s="181"/>
      <c r="BH210" s="181"/>
      <c r="BI210" s="181"/>
      <c r="BJ210" s="181"/>
      <c r="BK210" s="181"/>
      <c r="BL210" s="181"/>
    </row>
    <row r="211" spans="1:64" x14ac:dyDescent="0.2">
      <c r="A211" s="18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c r="AC211" s="181"/>
      <c r="AD211" s="181"/>
      <c r="AE211" s="181"/>
      <c r="AF211" s="181"/>
      <c r="AG211" s="181"/>
      <c r="AH211" s="181"/>
      <c r="AI211" s="181"/>
      <c r="AJ211" s="181"/>
      <c r="AK211" s="181"/>
      <c r="AL211" s="181"/>
      <c r="AM211" s="181"/>
      <c r="AN211" s="181"/>
      <c r="AO211" s="181"/>
      <c r="AP211" s="181"/>
      <c r="AQ211" s="181"/>
      <c r="AR211" s="181"/>
      <c r="AS211" s="181"/>
      <c r="AT211" s="181"/>
      <c r="AU211" s="181"/>
      <c r="AV211" s="181"/>
      <c r="AW211" s="181"/>
      <c r="AX211" s="181"/>
      <c r="AY211" s="181"/>
      <c r="AZ211" s="181"/>
      <c r="BA211" s="181"/>
      <c r="BB211" s="181"/>
      <c r="BC211" s="181"/>
      <c r="BD211" s="181"/>
      <c r="BE211" s="181"/>
      <c r="BF211" s="181"/>
      <c r="BG211" s="181"/>
      <c r="BH211" s="181"/>
      <c r="BI211" s="181"/>
      <c r="BJ211" s="181"/>
      <c r="BK211" s="181"/>
      <c r="BL211" s="181"/>
    </row>
    <row r="212" spans="1:64" x14ac:dyDescent="0.2">
      <c r="A212" s="18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c r="AC212" s="181"/>
      <c r="AD212" s="181"/>
      <c r="AE212" s="181"/>
      <c r="AF212" s="181"/>
      <c r="AG212" s="181"/>
      <c r="AH212" s="181"/>
      <c r="AI212" s="181"/>
      <c r="AJ212" s="181"/>
      <c r="AK212" s="181"/>
      <c r="AL212" s="181"/>
      <c r="AM212" s="181"/>
      <c r="AN212" s="181"/>
      <c r="AO212" s="181"/>
      <c r="AP212" s="181"/>
      <c r="AQ212" s="181"/>
      <c r="AR212" s="181"/>
      <c r="AS212" s="181"/>
      <c r="AT212" s="181"/>
      <c r="AU212" s="181"/>
      <c r="AV212" s="181"/>
      <c r="AW212" s="181"/>
      <c r="AX212" s="181"/>
      <c r="AY212" s="181"/>
      <c r="AZ212" s="181"/>
      <c r="BA212" s="181"/>
      <c r="BB212" s="181"/>
      <c r="BC212" s="181"/>
      <c r="BD212" s="181"/>
      <c r="BE212" s="181"/>
      <c r="BF212" s="181"/>
      <c r="BG212" s="181"/>
      <c r="BH212" s="181"/>
      <c r="BI212" s="181"/>
      <c r="BJ212" s="181"/>
      <c r="BK212" s="181"/>
      <c r="BL212" s="181"/>
    </row>
    <row r="213" spans="1:64" x14ac:dyDescent="0.2">
      <c r="A213" s="18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E213" s="181"/>
      <c r="AF213" s="181"/>
      <c r="AG213" s="181"/>
      <c r="AH213" s="181"/>
      <c r="AI213" s="181"/>
      <c r="AJ213" s="181"/>
      <c r="AK213" s="181"/>
      <c r="AL213" s="181"/>
      <c r="AM213" s="181"/>
      <c r="AN213" s="181"/>
      <c r="AO213" s="181"/>
      <c r="AP213" s="181"/>
      <c r="AQ213" s="181"/>
      <c r="AR213" s="181"/>
      <c r="AS213" s="181"/>
      <c r="AT213" s="181"/>
      <c r="AU213" s="181"/>
      <c r="AV213" s="181"/>
      <c r="AW213" s="181"/>
      <c r="AX213" s="181"/>
      <c r="AY213" s="181"/>
      <c r="AZ213" s="181"/>
      <c r="BA213" s="181"/>
      <c r="BB213" s="181"/>
      <c r="BC213" s="181"/>
      <c r="BD213" s="181"/>
      <c r="BE213" s="181"/>
      <c r="BF213" s="181"/>
      <c r="BG213" s="181"/>
      <c r="BH213" s="181"/>
      <c r="BI213" s="181"/>
      <c r="BJ213" s="181"/>
      <c r="BK213" s="181"/>
      <c r="BL213" s="181"/>
    </row>
    <row r="214" spans="1:64" x14ac:dyDescent="0.2">
      <c r="A214" s="18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E214" s="181"/>
      <c r="AF214" s="181"/>
      <c r="AG214" s="181"/>
      <c r="AH214" s="181"/>
      <c r="AI214" s="181"/>
      <c r="AJ214" s="181"/>
      <c r="AK214" s="181"/>
      <c r="AL214" s="181"/>
      <c r="AM214" s="181"/>
      <c r="AN214" s="181"/>
      <c r="AO214" s="181"/>
      <c r="AP214" s="181"/>
      <c r="AQ214" s="181"/>
      <c r="AR214" s="181"/>
      <c r="AS214" s="181"/>
      <c r="AT214" s="181"/>
      <c r="AU214" s="181"/>
      <c r="AV214" s="181"/>
      <c r="AW214" s="181"/>
      <c r="AX214" s="181"/>
      <c r="AY214" s="181"/>
      <c r="AZ214" s="181"/>
      <c r="BA214" s="181"/>
      <c r="BB214" s="181"/>
      <c r="BC214" s="181"/>
      <c r="BD214" s="181"/>
      <c r="BE214" s="181"/>
      <c r="BF214" s="181"/>
      <c r="BG214" s="181"/>
      <c r="BH214" s="181"/>
      <c r="BI214" s="181"/>
      <c r="BJ214" s="181"/>
      <c r="BK214" s="181"/>
      <c r="BL214" s="181"/>
    </row>
    <row r="215" spans="1:64" x14ac:dyDescent="0.2">
      <c r="A215" s="18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E215" s="181"/>
      <c r="AF215" s="181"/>
      <c r="AG215" s="181"/>
      <c r="AH215" s="181"/>
      <c r="AI215" s="181"/>
      <c r="AJ215" s="181"/>
      <c r="AK215" s="181"/>
      <c r="AL215" s="181"/>
      <c r="AM215" s="181"/>
      <c r="AN215" s="181"/>
      <c r="AO215" s="181"/>
      <c r="AP215" s="181"/>
      <c r="AQ215" s="181"/>
      <c r="AR215" s="181"/>
      <c r="AS215" s="181"/>
      <c r="AT215" s="181"/>
      <c r="AU215" s="181"/>
      <c r="AV215" s="181"/>
      <c r="AW215" s="181"/>
      <c r="AX215" s="181"/>
      <c r="AY215" s="181"/>
      <c r="AZ215" s="181"/>
      <c r="BA215" s="181"/>
      <c r="BB215" s="181"/>
      <c r="BC215" s="181"/>
      <c r="BD215" s="181"/>
      <c r="BE215" s="181"/>
      <c r="BF215" s="181"/>
      <c r="BG215" s="181"/>
      <c r="BH215" s="181"/>
      <c r="BI215" s="181"/>
      <c r="BJ215" s="181"/>
      <c r="BK215" s="181"/>
      <c r="BL215" s="181"/>
    </row>
    <row r="216" spans="1:64" x14ac:dyDescent="0.2">
      <c r="A216" s="18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c r="AC216" s="181"/>
      <c r="AD216" s="181"/>
      <c r="AE216" s="181"/>
      <c r="AF216" s="181"/>
      <c r="AG216" s="181"/>
      <c r="AH216" s="181"/>
      <c r="AI216" s="181"/>
      <c r="AJ216" s="181"/>
      <c r="AK216" s="181"/>
      <c r="AL216" s="181"/>
      <c r="AM216" s="181"/>
      <c r="AN216" s="181"/>
      <c r="AO216" s="181"/>
      <c r="AP216" s="181"/>
      <c r="AQ216" s="181"/>
      <c r="AR216" s="181"/>
      <c r="AS216" s="181"/>
      <c r="AT216" s="181"/>
      <c r="AU216" s="181"/>
      <c r="AV216" s="181"/>
      <c r="AW216" s="181"/>
      <c r="AX216" s="181"/>
      <c r="AY216" s="181"/>
      <c r="AZ216" s="181"/>
      <c r="BA216" s="181"/>
      <c r="BB216" s="181"/>
      <c r="BC216" s="181"/>
      <c r="BD216" s="181"/>
      <c r="BE216" s="181"/>
      <c r="BF216" s="181"/>
      <c r="BG216" s="181"/>
      <c r="BH216" s="181"/>
      <c r="BI216" s="181"/>
      <c r="BJ216" s="181"/>
      <c r="BK216" s="181"/>
      <c r="BL216" s="181"/>
    </row>
    <row r="217" spans="1:64" x14ac:dyDescent="0.2">
      <c r="A217" s="18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c r="AC217" s="181"/>
      <c r="AD217" s="181"/>
      <c r="AE217" s="181"/>
      <c r="AF217" s="181"/>
      <c r="AG217" s="181"/>
      <c r="AH217" s="181"/>
      <c r="AI217" s="181"/>
      <c r="AJ217" s="181"/>
      <c r="AK217" s="181"/>
      <c r="AL217" s="181"/>
      <c r="AM217" s="181"/>
      <c r="AN217" s="181"/>
      <c r="AO217" s="181"/>
      <c r="AP217" s="181"/>
      <c r="AQ217" s="181"/>
      <c r="AR217" s="181"/>
      <c r="AS217" s="181"/>
      <c r="AT217" s="181"/>
      <c r="AU217" s="181"/>
      <c r="AV217" s="181"/>
      <c r="AW217" s="181"/>
      <c r="AX217" s="181"/>
      <c r="AY217" s="181"/>
      <c r="AZ217" s="181"/>
      <c r="BA217" s="181"/>
      <c r="BB217" s="181"/>
      <c r="BC217" s="181"/>
      <c r="BD217" s="181"/>
      <c r="BE217" s="181"/>
      <c r="BF217" s="181"/>
      <c r="BG217" s="181"/>
      <c r="BH217" s="181"/>
      <c r="BI217" s="181"/>
      <c r="BJ217" s="181"/>
      <c r="BK217" s="181"/>
      <c r="BL217" s="181"/>
    </row>
    <row r="218" spans="1:64" x14ac:dyDescent="0.2">
      <c r="A218" s="18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c r="AC218" s="181"/>
      <c r="AD218" s="181"/>
      <c r="AE218" s="181"/>
      <c r="AF218" s="181"/>
      <c r="AG218" s="181"/>
      <c r="AH218" s="181"/>
      <c r="AI218" s="181"/>
      <c r="AJ218" s="181"/>
      <c r="AK218" s="181"/>
      <c r="AL218" s="181"/>
      <c r="AM218" s="181"/>
      <c r="AN218" s="181"/>
      <c r="AO218" s="181"/>
      <c r="AP218" s="181"/>
      <c r="AQ218" s="181"/>
      <c r="AR218" s="181"/>
      <c r="AS218" s="181"/>
      <c r="AT218" s="181"/>
      <c r="AU218" s="181"/>
      <c r="AV218" s="181"/>
      <c r="AW218" s="181"/>
      <c r="AX218" s="181"/>
      <c r="AY218" s="181"/>
      <c r="AZ218" s="181"/>
      <c r="BA218" s="181"/>
      <c r="BB218" s="181"/>
      <c r="BC218" s="181"/>
      <c r="BD218" s="181"/>
      <c r="BE218" s="181"/>
      <c r="BF218" s="181"/>
      <c r="BG218" s="181"/>
      <c r="BH218" s="181"/>
      <c r="BI218" s="181"/>
      <c r="BJ218" s="181"/>
      <c r="BK218" s="181"/>
      <c r="BL218" s="181"/>
    </row>
    <row r="219" spans="1:64" x14ac:dyDescent="0.2">
      <c r="A219" s="18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c r="AC219" s="181"/>
      <c r="AD219" s="181"/>
      <c r="AE219" s="181"/>
      <c r="AF219" s="181"/>
      <c r="AG219" s="181"/>
      <c r="AH219" s="181"/>
      <c r="AI219" s="181"/>
      <c r="AJ219" s="181"/>
      <c r="AK219" s="181"/>
      <c r="AL219" s="181"/>
      <c r="AM219" s="181"/>
      <c r="AN219" s="181"/>
      <c r="AO219" s="181"/>
      <c r="AP219" s="181"/>
      <c r="AQ219" s="181"/>
      <c r="AR219" s="181"/>
      <c r="AS219" s="181"/>
      <c r="AT219" s="181"/>
      <c r="AU219" s="181"/>
      <c r="AV219" s="181"/>
      <c r="AW219" s="181"/>
      <c r="AX219" s="181"/>
      <c r="AY219" s="181"/>
      <c r="AZ219" s="181"/>
      <c r="BA219" s="181"/>
      <c r="BB219" s="181"/>
      <c r="BC219" s="181"/>
      <c r="BD219" s="181"/>
      <c r="BE219" s="181"/>
      <c r="BF219" s="181"/>
      <c r="BG219" s="181"/>
      <c r="BH219" s="181"/>
      <c r="BI219" s="181"/>
      <c r="BJ219" s="181"/>
      <c r="BK219" s="181"/>
      <c r="BL219" s="181"/>
    </row>
    <row r="220" spans="1:64" x14ac:dyDescent="0.2">
      <c r="A220" s="18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c r="AC220" s="181"/>
      <c r="AD220" s="181"/>
      <c r="AE220" s="181"/>
      <c r="AF220" s="181"/>
      <c r="AG220" s="181"/>
      <c r="AH220" s="181"/>
      <c r="AI220" s="181"/>
      <c r="AJ220" s="181"/>
      <c r="AK220" s="181"/>
      <c r="AL220" s="181"/>
      <c r="AM220" s="181"/>
      <c r="AN220" s="181"/>
      <c r="AO220" s="181"/>
      <c r="AP220" s="181"/>
      <c r="AQ220" s="181"/>
      <c r="AR220" s="181"/>
      <c r="AS220" s="181"/>
      <c r="AT220" s="181"/>
      <c r="AU220" s="181"/>
      <c r="AV220" s="181"/>
      <c r="AW220" s="181"/>
      <c r="AX220" s="181"/>
      <c r="AY220" s="181"/>
      <c r="AZ220" s="181"/>
      <c r="BA220" s="181"/>
      <c r="BB220" s="181"/>
      <c r="BC220" s="181"/>
      <c r="BD220" s="181"/>
      <c r="BE220" s="181"/>
      <c r="BF220" s="181"/>
      <c r="BG220" s="181"/>
      <c r="BH220" s="181"/>
      <c r="BI220" s="181"/>
      <c r="BJ220" s="181"/>
      <c r="BK220" s="181"/>
      <c r="BL220" s="181"/>
    </row>
    <row r="221" spans="1:64" x14ac:dyDescent="0.2">
      <c r="A221" s="18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181"/>
      <c r="AE221" s="181"/>
      <c r="AF221" s="181"/>
      <c r="AG221" s="181"/>
      <c r="AH221" s="181"/>
      <c r="AI221" s="181"/>
      <c r="AJ221" s="181"/>
      <c r="AK221" s="181"/>
      <c r="AL221" s="181"/>
      <c r="AM221" s="181"/>
      <c r="AN221" s="181"/>
      <c r="AO221" s="181"/>
      <c r="AP221" s="181"/>
      <c r="AQ221" s="181"/>
      <c r="AR221" s="181"/>
      <c r="AS221" s="181"/>
      <c r="AT221" s="181"/>
      <c r="AU221" s="181"/>
      <c r="AV221" s="181"/>
      <c r="AW221" s="181"/>
      <c r="AX221" s="181"/>
      <c r="AY221" s="181"/>
      <c r="AZ221" s="181"/>
      <c r="BA221" s="181"/>
      <c r="BB221" s="181"/>
      <c r="BC221" s="181"/>
      <c r="BD221" s="181"/>
      <c r="BE221" s="181"/>
      <c r="BF221" s="181"/>
      <c r="BG221" s="181"/>
      <c r="BH221" s="181"/>
      <c r="BI221" s="181"/>
      <c r="BJ221" s="181"/>
      <c r="BK221" s="181"/>
      <c r="BL221" s="181"/>
    </row>
    <row r="222" spans="1:64" x14ac:dyDescent="0.2">
      <c r="A222" s="18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c r="AC222" s="181"/>
      <c r="AD222" s="181"/>
      <c r="AE222" s="181"/>
      <c r="AF222" s="181"/>
      <c r="AG222" s="181"/>
      <c r="AH222" s="181"/>
      <c r="AI222" s="181"/>
      <c r="AJ222" s="181"/>
      <c r="AK222" s="181"/>
      <c r="AL222" s="181"/>
      <c r="AM222" s="181"/>
      <c r="AN222" s="181"/>
      <c r="AO222" s="181"/>
      <c r="AP222" s="181"/>
      <c r="AQ222" s="181"/>
      <c r="AR222" s="181"/>
      <c r="AS222" s="181"/>
      <c r="AT222" s="181"/>
      <c r="AU222" s="181"/>
      <c r="AV222" s="181"/>
      <c r="AW222" s="181"/>
      <c r="AX222" s="181"/>
      <c r="AY222" s="181"/>
      <c r="AZ222" s="181"/>
      <c r="BA222" s="181"/>
      <c r="BB222" s="181"/>
      <c r="BC222" s="181"/>
      <c r="BD222" s="181"/>
      <c r="BE222" s="181"/>
      <c r="BF222" s="181"/>
      <c r="BG222" s="181"/>
      <c r="BH222" s="181"/>
      <c r="BI222" s="181"/>
      <c r="BJ222" s="181"/>
      <c r="BK222" s="181"/>
      <c r="BL222" s="181"/>
    </row>
    <row r="223" spans="1:64" x14ac:dyDescent="0.2">
      <c r="A223" s="18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c r="AC223" s="181"/>
      <c r="AD223" s="181"/>
      <c r="AE223" s="181"/>
      <c r="AF223" s="181"/>
      <c r="AG223" s="181"/>
      <c r="AH223" s="181"/>
      <c r="AI223" s="181"/>
      <c r="AJ223" s="181"/>
      <c r="AK223" s="181"/>
      <c r="AL223" s="181"/>
      <c r="AM223" s="181"/>
      <c r="AN223" s="181"/>
      <c r="AO223" s="181"/>
      <c r="AP223" s="181"/>
      <c r="AQ223" s="181"/>
      <c r="AR223" s="181"/>
      <c r="AS223" s="181"/>
      <c r="AT223" s="181"/>
      <c r="AU223" s="181"/>
      <c r="AV223" s="181"/>
      <c r="AW223" s="181"/>
      <c r="AX223" s="181"/>
      <c r="AY223" s="181"/>
      <c r="AZ223" s="181"/>
      <c r="BA223" s="181"/>
      <c r="BB223" s="181"/>
      <c r="BC223" s="181"/>
      <c r="BD223" s="181"/>
      <c r="BE223" s="181"/>
      <c r="BF223" s="181"/>
      <c r="BG223" s="181"/>
      <c r="BH223" s="181"/>
      <c r="BI223" s="181"/>
      <c r="BJ223" s="181"/>
      <c r="BK223" s="181"/>
      <c r="BL223" s="181"/>
    </row>
    <row r="224" spans="1:64" x14ac:dyDescent="0.2">
      <c r="A224" s="18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c r="AE224" s="181"/>
      <c r="AF224" s="181"/>
      <c r="AG224" s="181"/>
      <c r="AH224" s="181"/>
      <c r="AI224" s="181"/>
      <c r="AJ224" s="181"/>
      <c r="AK224" s="181"/>
      <c r="AL224" s="181"/>
      <c r="AM224" s="181"/>
      <c r="AN224" s="181"/>
      <c r="AO224" s="181"/>
      <c r="AP224" s="181"/>
      <c r="AQ224" s="181"/>
      <c r="AR224" s="181"/>
      <c r="AS224" s="181"/>
      <c r="AT224" s="181"/>
      <c r="AU224" s="181"/>
      <c r="AV224" s="181"/>
      <c r="AW224" s="181"/>
      <c r="AX224" s="181"/>
      <c r="AY224" s="181"/>
      <c r="AZ224" s="181"/>
      <c r="BA224" s="181"/>
      <c r="BB224" s="181"/>
      <c r="BC224" s="181"/>
      <c r="BD224" s="181"/>
      <c r="BE224" s="181"/>
      <c r="BF224" s="181"/>
      <c r="BG224" s="181"/>
      <c r="BH224" s="181"/>
      <c r="BI224" s="181"/>
      <c r="BJ224" s="181"/>
      <c r="BK224" s="181"/>
      <c r="BL224" s="181"/>
    </row>
    <row r="225" spans="1:64" x14ac:dyDescent="0.2">
      <c r="A225" s="18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E225" s="181"/>
      <c r="AF225" s="181"/>
      <c r="AG225" s="181"/>
      <c r="AH225" s="181"/>
      <c r="AI225" s="181"/>
      <c r="AJ225" s="181"/>
      <c r="AK225" s="181"/>
      <c r="AL225" s="181"/>
      <c r="AM225" s="181"/>
      <c r="AN225" s="181"/>
      <c r="AO225" s="181"/>
      <c r="AP225" s="181"/>
      <c r="AQ225" s="181"/>
      <c r="AR225" s="181"/>
      <c r="AS225" s="181"/>
      <c r="AT225" s="181"/>
      <c r="AU225" s="181"/>
      <c r="AV225" s="181"/>
      <c r="AW225" s="181"/>
      <c r="AX225" s="181"/>
      <c r="AY225" s="181"/>
      <c r="AZ225" s="181"/>
      <c r="BA225" s="181"/>
      <c r="BB225" s="181"/>
      <c r="BC225" s="181"/>
      <c r="BD225" s="181"/>
      <c r="BE225" s="181"/>
      <c r="BF225" s="181"/>
      <c r="BG225" s="181"/>
      <c r="BH225" s="181"/>
      <c r="BI225" s="181"/>
      <c r="BJ225" s="181"/>
      <c r="BK225" s="181"/>
      <c r="BL225" s="181"/>
    </row>
    <row r="226" spans="1:64" x14ac:dyDescent="0.2">
      <c r="A226" s="18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1"/>
      <c r="AT226" s="181"/>
      <c r="AU226" s="181"/>
      <c r="AV226" s="181"/>
      <c r="AW226" s="181"/>
      <c r="AX226" s="181"/>
      <c r="AY226" s="181"/>
      <c r="AZ226" s="181"/>
      <c r="BA226" s="181"/>
      <c r="BB226" s="181"/>
      <c r="BC226" s="181"/>
      <c r="BD226" s="181"/>
      <c r="BE226" s="181"/>
      <c r="BF226" s="181"/>
      <c r="BG226" s="181"/>
      <c r="BH226" s="181"/>
      <c r="BI226" s="181"/>
      <c r="BJ226" s="181"/>
      <c r="BK226" s="181"/>
      <c r="BL226" s="181"/>
    </row>
    <row r="227" spans="1:64" x14ac:dyDescent="0.2">
      <c r="A227" s="18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c r="AC227" s="181"/>
      <c r="AD227" s="181"/>
      <c r="AE227" s="181"/>
      <c r="AF227" s="181"/>
      <c r="AG227" s="181"/>
      <c r="AH227" s="181"/>
      <c r="AI227" s="181"/>
      <c r="AJ227" s="181"/>
      <c r="AK227" s="181"/>
      <c r="AL227" s="181"/>
      <c r="AM227" s="181"/>
      <c r="AN227" s="181"/>
      <c r="AO227" s="181"/>
      <c r="AP227" s="181"/>
      <c r="AQ227" s="181"/>
      <c r="AR227" s="181"/>
      <c r="AS227" s="181"/>
      <c r="AT227" s="181"/>
      <c r="AU227" s="181"/>
      <c r="AV227" s="181"/>
      <c r="AW227" s="181"/>
      <c r="AX227" s="181"/>
      <c r="AY227" s="181"/>
      <c r="AZ227" s="181"/>
      <c r="BA227" s="181"/>
      <c r="BB227" s="181"/>
      <c r="BC227" s="181"/>
      <c r="BD227" s="181"/>
      <c r="BE227" s="181"/>
      <c r="BF227" s="181"/>
      <c r="BG227" s="181"/>
      <c r="BH227" s="181"/>
      <c r="BI227" s="181"/>
      <c r="BJ227" s="181"/>
      <c r="BK227" s="181"/>
      <c r="BL227" s="181"/>
    </row>
    <row r="228" spans="1:64" x14ac:dyDescent="0.2">
      <c r="A228" s="18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1"/>
      <c r="AT228" s="181"/>
      <c r="AU228" s="181"/>
      <c r="AV228" s="181"/>
      <c r="AW228" s="181"/>
      <c r="AX228" s="181"/>
      <c r="AY228" s="181"/>
      <c r="AZ228" s="181"/>
      <c r="BA228" s="181"/>
      <c r="BB228" s="181"/>
      <c r="BC228" s="181"/>
      <c r="BD228" s="181"/>
      <c r="BE228" s="181"/>
      <c r="BF228" s="181"/>
      <c r="BG228" s="181"/>
      <c r="BH228" s="181"/>
      <c r="BI228" s="181"/>
      <c r="BJ228" s="181"/>
      <c r="BK228" s="181"/>
      <c r="BL228" s="181"/>
    </row>
    <row r="229" spans="1:64" x14ac:dyDescent="0.2">
      <c r="A229" s="18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c r="AC229" s="181"/>
      <c r="AD229" s="181"/>
      <c r="AE229" s="181"/>
      <c r="AF229" s="181"/>
      <c r="AG229" s="181"/>
      <c r="AH229" s="181"/>
      <c r="AI229" s="181"/>
      <c r="AJ229" s="181"/>
      <c r="AK229" s="181"/>
      <c r="AL229" s="181"/>
      <c r="AM229" s="181"/>
      <c r="AN229" s="181"/>
      <c r="AO229" s="181"/>
      <c r="AP229" s="181"/>
      <c r="AQ229" s="181"/>
      <c r="AR229" s="181"/>
      <c r="AS229" s="181"/>
      <c r="AT229" s="181"/>
      <c r="AU229" s="181"/>
      <c r="AV229" s="181"/>
      <c r="AW229" s="181"/>
      <c r="AX229" s="181"/>
      <c r="AY229" s="181"/>
      <c r="AZ229" s="181"/>
      <c r="BA229" s="181"/>
      <c r="BB229" s="181"/>
      <c r="BC229" s="181"/>
      <c r="BD229" s="181"/>
      <c r="BE229" s="181"/>
      <c r="BF229" s="181"/>
      <c r="BG229" s="181"/>
      <c r="BH229" s="181"/>
      <c r="BI229" s="181"/>
      <c r="BJ229" s="181"/>
      <c r="BK229" s="181"/>
      <c r="BL229" s="181"/>
    </row>
    <row r="230" spans="1:64" x14ac:dyDescent="0.2">
      <c r="A230" s="18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c r="AC230" s="181"/>
      <c r="AD230" s="181"/>
      <c r="AE230" s="181"/>
      <c r="AF230" s="181"/>
      <c r="AG230" s="181"/>
      <c r="AH230" s="181"/>
      <c r="AI230" s="181"/>
      <c r="AJ230" s="181"/>
      <c r="AK230" s="181"/>
      <c r="AL230" s="181"/>
      <c r="AM230" s="181"/>
      <c r="AN230" s="181"/>
      <c r="AO230" s="181"/>
      <c r="AP230" s="181"/>
      <c r="AQ230" s="181"/>
      <c r="AR230" s="181"/>
      <c r="AS230" s="181"/>
      <c r="AT230" s="181"/>
      <c r="AU230" s="181"/>
      <c r="AV230" s="181"/>
      <c r="AW230" s="181"/>
      <c r="AX230" s="181"/>
      <c r="AY230" s="181"/>
      <c r="AZ230" s="181"/>
      <c r="BA230" s="181"/>
      <c r="BB230" s="181"/>
      <c r="BC230" s="181"/>
      <c r="BD230" s="181"/>
      <c r="BE230" s="181"/>
      <c r="BF230" s="181"/>
      <c r="BG230" s="181"/>
      <c r="BH230" s="181"/>
      <c r="BI230" s="181"/>
      <c r="BJ230" s="181"/>
      <c r="BK230" s="181"/>
      <c r="BL230" s="181"/>
    </row>
    <row r="231" spans="1:64" x14ac:dyDescent="0.2">
      <c r="A231" s="18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c r="AC231" s="181"/>
      <c r="AD231" s="181"/>
      <c r="AE231" s="181"/>
      <c r="AF231" s="181"/>
      <c r="AG231" s="181"/>
      <c r="AH231" s="181"/>
      <c r="AI231" s="181"/>
      <c r="AJ231" s="181"/>
      <c r="AK231" s="181"/>
      <c r="AL231" s="181"/>
      <c r="AM231" s="181"/>
      <c r="AN231" s="181"/>
      <c r="AO231" s="181"/>
      <c r="AP231" s="181"/>
      <c r="AQ231" s="181"/>
      <c r="AR231" s="181"/>
      <c r="AS231" s="181"/>
      <c r="AT231" s="181"/>
      <c r="AU231" s="181"/>
      <c r="AV231" s="181"/>
      <c r="AW231" s="181"/>
      <c r="AX231" s="181"/>
      <c r="AY231" s="181"/>
      <c r="AZ231" s="181"/>
      <c r="BA231" s="181"/>
      <c r="BB231" s="181"/>
      <c r="BC231" s="181"/>
      <c r="BD231" s="181"/>
      <c r="BE231" s="181"/>
      <c r="BF231" s="181"/>
      <c r="BG231" s="181"/>
      <c r="BH231" s="181"/>
      <c r="BI231" s="181"/>
      <c r="BJ231" s="181"/>
      <c r="BK231" s="181"/>
      <c r="BL231" s="181"/>
    </row>
    <row r="232" spans="1:64" x14ac:dyDescent="0.2">
      <c r="A232" s="18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c r="AC232" s="181"/>
      <c r="AD232" s="181"/>
      <c r="AE232" s="181"/>
      <c r="AF232" s="181"/>
      <c r="AG232" s="181"/>
      <c r="AH232" s="181"/>
      <c r="AI232" s="181"/>
      <c r="AJ232" s="181"/>
      <c r="AK232" s="181"/>
      <c r="AL232" s="181"/>
      <c r="AM232" s="181"/>
      <c r="AN232" s="181"/>
      <c r="AO232" s="181"/>
      <c r="AP232" s="181"/>
      <c r="AQ232" s="181"/>
      <c r="AR232" s="181"/>
      <c r="AS232" s="181"/>
      <c r="AT232" s="181"/>
      <c r="AU232" s="181"/>
      <c r="AV232" s="181"/>
      <c r="AW232" s="181"/>
      <c r="AX232" s="181"/>
      <c r="AY232" s="181"/>
      <c r="AZ232" s="181"/>
      <c r="BA232" s="181"/>
      <c r="BB232" s="181"/>
      <c r="BC232" s="181"/>
      <c r="BD232" s="181"/>
      <c r="BE232" s="181"/>
      <c r="BF232" s="181"/>
      <c r="BG232" s="181"/>
      <c r="BH232" s="181"/>
      <c r="BI232" s="181"/>
      <c r="BJ232" s="181"/>
      <c r="BK232" s="181"/>
      <c r="BL232" s="181"/>
    </row>
    <row r="233" spans="1:64" x14ac:dyDescent="0.2">
      <c r="A233" s="18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c r="AB233" s="181"/>
      <c r="AC233" s="181"/>
      <c r="AD233" s="181"/>
      <c r="AE233" s="181"/>
      <c r="AF233" s="181"/>
      <c r="AG233" s="181"/>
      <c r="AH233" s="181"/>
      <c r="AI233" s="181"/>
      <c r="AJ233" s="181"/>
      <c r="AK233" s="181"/>
      <c r="AL233" s="181"/>
      <c r="AM233" s="181"/>
      <c r="AN233" s="181"/>
      <c r="AO233" s="181"/>
      <c r="AP233" s="181"/>
      <c r="AQ233" s="181"/>
      <c r="AR233" s="181"/>
      <c r="AS233" s="181"/>
      <c r="AT233" s="181"/>
      <c r="AU233" s="181"/>
      <c r="AV233" s="181"/>
      <c r="AW233" s="181"/>
      <c r="AX233" s="181"/>
      <c r="AY233" s="181"/>
      <c r="AZ233" s="181"/>
      <c r="BA233" s="181"/>
      <c r="BB233" s="181"/>
      <c r="BC233" s="181"/>
      <c r="BD233" s="181"/>
      <c r="BE233" s="181"/>
      <c r="BF233" s="181"/>
      <c r="BG233" s="181"/>
      <c r="BH233" s="181"/>
      <c r="BI233" s="181"/>
      <c r="BJ233" s="181"/>
      <c r="BK233" s="181"/>
      <c r="BL233" s="181"/>
    </row>
    <row r="234" spans="1:64" x14ac:dyDescent="0.2">
      <c r="A234" s="18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c r="AB234" s="181"/>
      <c r="AC234" s="181"/>
      <c r="AD234" s="181"/>
      <c r="AE234" s="181"/>
      <c r="AF234" s="181"/>
      <c r="AG234" s="181"/>
      <c r="AH234" s="181"/>
      <c r="AI234" s="181"/>
      <c r="AJ234" s="181"/>
      <c r="AK234" s="181"/>
      <c r="AL234" s="181"/>
      <c r="AM234" s="181"/>
      <c r="AN234" s="181"/>
      <c r="AO234" s="181"/>
      <c r="AP234" s="181"/>
      <c r="AQ234" s="181"/>
      <c r="AR234" s="181"/>
      <c r="AS234" s="181"/>
      <c r="AT234" s="181"/>
      <c r="AU234" s="181"/>
      <c r="AV234" s="181"/>
      <c r="AW234" s="181"/>
      <c r="AX234" s="181"/>
      <c r="AY234" s="181"/>
      <c r="AZ234" s="181"/>
      <c r="BA234" s="181"/>
      <c r="BB234" s="181"/>
      <c r="BC234" s="181"/>
      <c r="BD234" s="181"/>
      <c r="BE234" s="181"/>
      <c r="BF234" s="181"/>
      <c r="BG234" s="181"/>
      <c r="BH234" s="181"/>
      <c r="BI234" s="181"/>
      <c r="BJ234" s="181"/>
      <c r="BK234" s="181"/>
      <c r="BL234" s="181"/>
    </row>
    <row r="235" spans="1:64" x14ac:dyDescent="0.2">
      <c r="A235" s="18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c r="AB235" s="181"/>
      <c r="AC235" s="181"/>
      <c r="AD235" s="181"/>
      <c r="AE235" s="181"/>
      <c r="AF235" s="181"/>
      <c r="AG235" s="181"/>
      <c r="AH235" s="181"/>
      <c r="AI235" s="181"/>
      <c r="AJ235" s="181"/>
      <c r="AK235" s="181"/>
      <c r="AL235" s="181"/>
      <c r="AM235" s="181"/>
      <c r="AN235" s="181"/>
      <c r="AO235" s="181"/>
      <c r="AP235" s="181"/>
      <c r="AQ235" s="181"/>
      <c r="AR235" s="181"/>
      <c r="AS235" s="181"/>
      <c r="AT235" s="181"/>
      <c r="AU235" s="181"/>
      <c r="AV235" s="181"/>
      <c r="AW235" s="181"/>
      <c r="AX235" s="181"/>
      <c r="AY235" s="181"/>
      <c r="AZ235" s="181"/>
      <c r="BA235" s="181"/>
      <c r="BB235" s="181"/>
      <c r="BC235" s="181"/>
      <c r="BD235" s="181"/>
      <c r="BE235" s="181"/>
      <c r="BF235" s="181"/>
      <c r="BG235" s="181"/>
      <c r="BH235" s="181"/>
      <c r="BI235" s="181"/>
      <c r="BJ235" s="181"/>
      <c r="BK235" s="181"/>
      <c r="BL235" s="181"/>
    </row>
    <row r="236" spans="1:64" x14ac:dyDescent="0.2">
      <c r="A236" s="18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c r="AB236" s="181"/>
      <c r="AC236" s="181"/>
      <c r="AD236" s="181"/>
      <c r="AE236" s="181"/>
      <c r="AF236" s="181"/>
      <c r="AG236" s="181"/>
      <c r="AH236" s="181"/>
      <c r="AI236" s="181"/>
      <c r="AJ236" s="181"/>
      <c r="AK236" s="181"/>
      <c r="AL236" s="181"/>
      <c r="AM236" s="181"/>
      <c r="AN236" s="181"/>
      <c r="AO236" s="181"/>
      <c r="AP236" s="181"/>
      <c r="AQ236" s="181"/>
      <c r="AR236" s="181"/>
      <c r="AS236" s="181"/>
      <c r="AT236" s="181"/>
      <c r="AU236" s="181"/>
      <c r="AV236" s="181"/>
      <c r="AW236" s="181"/>
      <c r="AX236" s="181"/>
      <c r="AY236" s="181"/>
      <c r="AZ236" s="181"/>
      <c r="BA236" s="181"/>
      <c r="BB236" s="181"/>
      <c r="BC236" s="181"/>
      <c r="BD236" s="181"/>
      <c r="BE236" s="181"/>
      <c r="BF236" s="181"/>
      <c r="BG236" s="181"/>
      <c r="BH236" s="181"/>
      <c r="BI236" s="181"/>
      <c r="BJ236" s="181"/>
      <c r="BK236" s="181"/>
      <c r="BL236" s="181"/>
    </row>
    <row r="237" spans="1:64" x14ac:dyDescent="0.2">
      <c r="A237" s="18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c r="AB237" s="181"/>
      <c r="AC237" s="181"/>
      <c r="AD237" s="181"/>
      <c r="AE237" s="181"/>
      <c r="AF237" s="181"/>
      <c r="AG237" s="181"/>
      <c r="AH237" s="181"/>
      <c r="AI237" s="181"/>
      <c r="AJ237" s="181"/>
      <c r="AK237" s="181"/>
      <c r="AL237" s="181"/>
      <c r="AM237" s="181"/>
      <c r="AN237" s="181"/>
      <c r="AO237" s="181"/>
      <c r="AP237" s="181"/>
      <c r="AQ237" s="181"/>
      <c r="AR237" s="181"/>
      <c r="AS237" s="181"/>
      <c r="AT237" s="181"/>
      <c r="AU237" s="181"/>
      <c r="AV237" s="181"/>
      <c r="AW237" s="181"/>
      <c r="AX237" s="181"/>
      <c r="AY237" s="181"/>
      <c r="AZ237" s="181"/>
      <c r="BA237" s="181"/>
      <c r="BB237" s="181"/>
      <c r="BC237" s="181"/>
      <c r="BD237" s="181"/>
      <c r="BE237" s="181"/>
      <c r="BF237" s="181"/>
      <c r="BG237" s="181"/>
      <c r="BH237" s="181"/>
      <c r="BI237" s="181"/>
      <c r="BJ237" s="181"/>
      <c r="BK237" s="181"/>
      <c r="BL237" s="181"/>
    </row>
    <row r="238" spans="1:64" x14ac:dyDescent="0.2">
      <c r="A238" s="18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c r="AB238" s="181"/>
      <c r="AC238" s="181"/>
      <c r="AD238" s="181"/>
      <c r="AE238" s="181"/>
      <c r="AF238" s="181"/>
      <c r="AG238" s="181"/>
      <c r="AH238" s="181"/>
      <c r="AI238" s="181"/>
      <c r="AJ238" s="181"/>
      <c r="AK238" s="181"/>
      <c r="AL238" s="181"/>
      <c r="AM238" s="181"/>
      <c r="AN238" s="181"/>
      <c r="AO238" s="181"/>
      <c r="AP238" s="181"/>
      <c r="AQ238" s="181"/>
      <c r="AR238" s="181"/>
      <c r="AS238" s="181"/>
      <c r="AT238" s="181"/>
      <c r="AU238" s="181"/>
      <c r="AV238" s="181"/>
      <c r="AW238" s="181"/>
      <c r="AX238" s="181"/>
      <c r="AY238" s="181"/>
      <c r="AZ238" s="181"/>
      <c r="BA238" s="181"/>
      <c r="BB238" s="181"/>
      <c r="BC238" s="181"/>
      <c r="BD238" s="181"/>
      <c r="BE238" s="181"/>
      <c r="BF238" s="181"/>
      <c r="BG238" s="181"/>
      <c r="BH238" s="181"/>
      <c r="BI238" s="181"/>
      <c r="BJ238" s="181"/>
      <c r="BK238" s="181"/>
      <c r="BL238" s="181"/>
    </row>
    <row r="239" spans="1:64" x14ac:dyDescent="0.2">
      <c r="A239" s="18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c r="AB239" s="181"/>
      <c r="AC239" s="181"/>
      <c r="AD239" s="181"/>
      <c r="AE239" s="181"/>
      <c r="AF239" s="181"/>
      <c r="AG239" s="181"/>
      <c r="AH239" s="181"/>
      <c r="AI239" s="181"/>
      <c r="AJ239" s="181"/>
      <c r="AK239" s="181"/>
      <c r="AL239" s="181"/>
      <c r="AM239" s="181"/>
      <c r="AN239" s="181"/>
      <c r="AO239" s="181"/>
      <c r="AP239" s="181"/>
      <c r="AQ239" s="181"/>
      <c r="AR239" s="181"/>
      <c r="AS239" s="181"/>
      <c r="AT239" s="181"/>
      <c r="AU239" s="181"/>
      <c r="AV239" s="181"/>
      <c r="AW239" s="181"/>
      <c r="AX239" s="181"/>
      <c r="AY239" s="181"/>
      <c r="AZ239" s="181"/>
      <c r="BA239" s="181"/>
      <c r="BB239" s="181"/>
      <c r="BC239" s="181"/>
      <c r="BD239" s="181"/>
      <c r="BE239" s="181"/>
      <c r="BF239" s="181"/>
      <c r="BG239" s="181"/>
      <c r="BH239" s="181"/>
      <c r="BI239" s="181"/>
      <c r="BJ239" s="181"/>
      <c r="BK239" s="181"/>
      <c r="BL239" s="181"/>
    </row>
    <row r="240" spans="1:64" x14ac:dyDescent="0.2">
      <c r="A240" s="18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1"/>
      <c r="AN240" s="181"/>
      <c r="AO240" s="181"/>
      <c r="AP240" s="181"/>
      <c r="AQ240" s="181"/>
      <c r="AR240" s="181"/>
      <c r="AS240" s="181"/>
      <c r="AT240" s="181"/>
      <c r="AU240" s="181"/>
      <c r="AV240" s="181"/>
      <c r="AW240" s="181"/>
      <c r="AX240" s="181"/>
      <c r="AY240" s="181"/>
      <c r="AZ240" s="181"/>
      <c r="BA240" s="181"/>
      <c r="BB240" s="181"/>
      <c r="BC240" s="181"/>
      <c r="BD240" s="181"/>
      <c r="BE240" s="181"/>
      <c r="BF240" s="181"/>
      <c r="BG240" s="181"/>
      <c r="BH240" s="181"/>
      <c r="BI240" s="181"/>
      <c r="BJ240" s="181"/>
      <c r="BK240" s="181"/>
      <c r="BL240" s="181"/>
    </row>
    <row r="241" spans="1:64" x14ac:dyDescent="0.2">
      <c r="A241" s="18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1"/>
      <c r="AN241" s="181"/>
      <c r="AO241" s="181"/>
      <c r="AP241" s="181"/>
      <c r="AQ241" s="181"/>
      <c r="AR241" s="181"/>
      <c r="AS241" s="181"/>
      <c r="AT241" s="181"/>
      <c r="AU241" s="181"/>
      <c r="AV241" s="181"/>
      <c r="AW241" s="181"/>
      <c r="AX241" s="181"/>
      <c r="AY241" s="181"/>
      <c r="AZ241" s="181"/>
      <c r="BA241" s="181"/>
      <c r="BB241" s="181"/>
      <c r="BC241" s="181"/>
      <c r="BD241" s="181"/>
      <c r="BE241" s="181"/>
      <c r="BF241" s="181"/>
      <c r="BG241" s="181"/>
      <c r="BH241" s="181"/>
      <c r="BI241" s="181"/>
      <c r="BJ241" s="181"/>
      <c r="BK241" s="181"/>
      <c r="BL241" s="181"/>
    </row>
    <row r="242" spans="1:64" x14ac:dyDescent="0.2">
      <c r="A242" s="18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c r="AB242" s="181"/>
      <c r="AC242" s="181"/>
      <c r="AD242" s="181"/>
      <c r="AE242" s="181"/>
      <c r="AF242" s="181"/>
      <c r="AG242" s="181"/>
      <c r="AH242" s="181"/>
      <c r="AI242" s="181"/>
      <c r="AJ242" s="181"/>
      <c r="AK242" s="181"/>
      <c r="AL242" s="181"/>
      <c r="AM242" s="181"/>
      <c r="AN242" s="181"/>
      <c r="AO242" s="181"/>
      <c r="AP242" s="181"/>
      <c r="AQ242" s="181"/>
      <c r="AR242" s="181"/>
      <c r="AS242" s="181"/>
      <c r="AT242" s="181"/>
      <c r="AU242" s="181"/>
      <c r="AV242" s="181"/>
      <c r="AW242" s="181"/>
      <c r="AX242" s="181"/>
      <c r="AY242" s="181"/>
      <c r="AZ242" s="181"/>
      <c r="BA242" s="181"/>
      <c r="BB242" s="181"/>
      <c r="BC242" s="181"/>
      <c r="BD242" s="181"/>
      <c r="BE242" s="181"/>
      <c r="BF242" s="181"/>
      <c r="BG242" s="181"/>
      <c r="BH242" s="181"/>
      <c r="BI242" s="181"/>
      <c r="BJ242" s="181"/>
      <c r="BK242" s="181"/>
      <c r="BL242" s="181"/>
    </row>
    <row r="243" spans="1:64" x14ac:dyDescent="0.2">
      <c r="A243" s="18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c r="AB243" s="181"/>
      <c r="AC243" s="181"/>
      <c r="AD243" s="181"/>
      <c r="AE243" s="181"/>
      <c r="AF243" s="181"/>
      <c r="AG243" s="181"/>
      <c r="AH243" s="181"/>
      <c r="AI243" s="181"/>
      <c r="AJ243" s="181"/>
      <c r="AK243" s="181"/>
      <c r="AL243" s="181"/>
      <c r="AM243" s="181"/>
      <c r="AN243" s="181"/>
      <c r="AO243" s="181"/>
      <c r="AP243" s="181"/>
      <c r="AQ243" s="181"/>
      <c r="AR243" s="181"/>
      <c r="AS243" s="181"/>
      <c r="AT243" s="181"/>
      <c r="AU243" s="181"/>
      <c r="AV243" s="181"/>
      <c r="AW243" s="181"/>
      <c r="AX243" s="181"/>
      <c r="AY243" s="181"/>
      <c r="AZ243" s="181"/>
      <c r="BA243" s="181"/>
      <c r="BB243" s="181"/>
      <c r="BC243" s="181"/>
      <c r="BD243" s="181"/>
      <c r="BE243" s="181"/>
      <c r="BF243" s="181"/>
      <c r="BG243" s="181"/>
      <c r="BH243" s="181"/>
      <c r="BI243" s="181"/>
      <c r="BJ243" s="181"/>
      <c r="BK243" s="181"/>
      <c r="BL243" s="181"/>
    </row>
    <row r="244" spans="1:64" x14ac:dyDescent="0.2">
      <c r="A244" s="18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c r="AB244" s="181"/>
      <c r="AC244" s="181"/>
      <c r="AD244" s="181"/>
      <c r="AE244" s="181"/>
      <c r="AF244" s="181"/>
      <c r="AG244" s="181"/>
      <c r="AH244" s="181"/>
      <c r="AI244" s="181"/>
      <c r="AJ244" s="181"/>
      <c r="AK244" s="181"/>
      <c r="AL244" s="181"/>
      <c r="AM244" s="181"/>
      <c r="AN244" s="181"/>
      <c r="AO244" s="181"/>
      <c r="AP244" s="181"/>
      <c r="AQ244" s="181"/>
      <c r="AR244" s="181"/>
      <c r="AS244" s="181"/>
      <c r="AT244" s="181"/>
      <c r="AU244" s="181"/>
      <c r="AV244" s="181"/>
      <c r="AW244" s="181"/>
      <c r="AX244" s="181"/>
      <c r="AY244" s="181"/>
      <c r="AZ244" s="181"/>
      <c r="BA244" s="181"/>
      <c r="BB244" s="181"/>
      <c r="BC244" s="181"/>
      <c r="BD244" s="181"/>
      <c r="BE244" s="181"/>
      <c r="BF244" s="181"/>
      <c r="BG244" s="181"/>
      <c r="BH244" s="181"/>
      <c r="BI244" s="181"/>
      <c r="BJ244" s="181"/>
      <c r="BK244" s="181"/>
      <c r="BL244" s="181"/>
    </row>
    <row r="245" spans="1:64" x14ac:dyDescent="0.2">
      <c r="A245" s="18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c r="AB245" s="181"/>
      <c r="AC245" s="181"/>
      <c r="AD245" s="181"/>
      <c r="AE245" s="181"/>
      <c r="AF245" s="181"/>
      <c r="AG245" s="181"/>
      <c r="AH245" s="181"/>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c r="BF245" s="181"/>
      <c r="BG245" s="181"/>
      <c r="BH245" s="181"/>
      <c r="BI245" s="181"/>
      <c r="BJ245" s="181"/>
      <c r="BK245" s="181"/>
      <c r="BL245" s="181"/>
    </row>
    <row r="246" spans="1:64" x14ac:dyDescent="0.2">
      <c r="A246" s="18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c r="AB246" s="181"/>
      <c r="AC246" s="181"/>
      <c r="AD246" s="181"/>
      <c r="AE246" s="181"/>
      <c r="AF246" s="181"/>
      <c r="AG246" s="181"/>
      <c r="AH246" s="181"/>
      <c r="AI246" s="181"/>
      <c r="AJ246" s="181"/>
      <c r="AK246" s="181"/>
      <c r="AL246" s="181"/>
      <c r="AM246" s="181"/>
      <c r="AN246" s="181"/>
      <c r="AO246" s="181"/>
      <c r="AP246" s="181"/>
      <c r="AQ246" s="181"/>
      <c r="AR246" s="181"/>
      <c r="AS246" s="181"/>
      <c r="AT246" s="181"/>
      <c r="AU246" s="181"/>
      <c r="AV246" s="181"/>
      <c r="AW246" s="181"/>
      <c r="AX246" s="181"/>
      <c r="AY246" s="181"/>
      <c r="AZ246" s="181"/>
      <c r="BA246" s="181"/>
      <c r="BB246" s="181"/>
      <c r="BC246" s="181"/>
      <c r="BD246" s="181"/>
      <c r="BE246" s="181"/>
      <c r="BF246" s="181"/>
      <c r="BG246" s="181"/>
      <c r="BH246" s="181"/>
      <c r="BI246" s="181"/>
      <c r="BJ246" s="181"/>
      <c r="BK246" s="181"/>
      <c r="BL246" s="181"/>
    </row>
    <row r="247" spans="1:64" x14ac:dyDescent="0.2">
      <c r="A247" s="18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c r="AB247" s="181"/>
      <c r="AC247" s="181"/>
      <c r="AD247" s="181"/>
      <c r="AE247" s="181"/>
      <c r="AF247" s="181"/>
      <c r="AG247" s="181"/>
      <c r="AH247" s="181"/>
      <c r="AI247" s="181"/>
      <c r="AJ247" s="181"/>
      <c r="AK247" s="181"/>
      <c r="AL247" s="181"/>
      <c r="AM247" s="181"/>
      <c r="AN247" s="181"/>
      <c r="AO247" s="181"/>
      <c r="AP247" s="181"/>
      <c r="AQ247" s="181"/>
      <c r="AR247" s="181"/>
      <c r="AS247" s="181"/>
      <c r="AT247" s="181"/>
      <c r="AU247" s="181"/>
      <c r="AV247" s="181"/>
      <c r="AW247" s="181"/>
      <c r="AX247" s="181"/>
      <c r="AY247" s="181"/>
      <c r="AZ247" s="181"/>
      <c r="BA247" s="181"/>
      <c r="BB247" s="181"/>
      <c r="BC247" s="181"/>
      <c r="BD247" s="181"/>
      <c r="BE247" s="181"/>
      <c r="BF247" s="181"/>
      <c r="BG247" s="181"/>
      <c r="BH247" s="181"/>
      <c r="BI247" s="181"/>
      <c r="BJ247" s="181"/>
      <c r="BK247" s="181"/>
      <c r="BL247" s="181"/>
    </row>
    <row r="248" spans="1:64" x14ac:dyDescent="0.2">
      <c r="A248" s="18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1"/>
      <c r="AN248" s="181"/>
      <c r="AO248" s="181"/>
      <c r="AP248" s="181"/>
      <c r="AQ248" s="181"/>
      <c r="AR248" s="181"/>
      <c r="AS248" s="181"/>
      <c r="AT248" s="181"/>
      <c r="AU248" s="181"/>
      <c r="AV248" s="181"/>
      <c r="AW248" s="181"/>
      <c r="AX248" s="181"/>
      <c r="AY248" s="181"/>
      <c r="AZ248" s="181"/>
      <c r="BA248" s="181"/>
      <c r="BB248" s="181"/>
      <c r="BC248" s="181"/>
      <c r="BD248" s="181"/>
      <c r="BE248" s="181"/>
      <c r="BF248" s="181"/>
      <c r="BG248" s="181"/>
      <c r="BH248" s="181"/>
      <c r="BI248" s="181"/>
      <c r="BJ248" s="181"/>
      <c r="BK248" s="181"/>
      <c r="BL248" s="181"/>
    </row>
    <row r="249" spans="1:64" x14ac:dyDescent="0.2">
      <c r="A249" s="18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c r="AQ249" s="181"/>
      <c r="AR249" s="181"/>
      <c r="AS249" s="181"/>
      <c r="AT249" s="181"/>
      <c r="AU249" s="181"/>
      <c r="AV249" s="181"/>
      <c r="AW249" s="181"/>
      <c r="AX249" s="181"/>
      <c r="AY249" s="181"/>
      <c r="AZ249" s="181"/>
      <c r="BA249" s="181"/>
      <c r="BB249" s="181"/>
      <c r="BC249" s="181"/>
      <c r="BD249" s="181"/>
      <c r="BE249" s="181"/>
      <c r="BF249" s="181"/>
      <c r="BG249" s="181"/>
      <c r="BH249" s="181"/>
      <c r="BI249" s="181"/>
      <c r="BJ249" s="181"/>
      <c r="BK249" s="181"/>
      <c r="BL249" s="181"/>
    </row>
    <row r="250" spans="1:64" x14ac:dyDescent="0.2">
      <c r="A250" s="18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1"/>
      <c r="AN250" s="181"/>
      <c r="AO250" s="181"/>
      <c r="AP250" s="181"/>
      <c r="AQ250" s="181"/>
      <c r="AR250" s="181"/>
      <c r="AS250" s="181"/>
      <c r="AT250" s="181"/>
      <c r="AU250" s="181"/>
      <c r="AV250" s="181"/>
      <c r="AW250" s="181"/>
      <c r="AX250" s="181"/>
      <c r="AY250" s="181"/>
      <c r="AZ250" s="181"/>
      <c r="BA250" s="181"/>
      <c r="BB250" s="181"/>
      <c r="BC250" s="181"/>
      <c r="BD250" s="181"/>
      <c r="BE250" s="181"/>
      <c r="BF250" s="181"/>
      <c r="BG250" s="181"/>
      <c r="BH250" s="181"/>
      <c r="BI250" s="181"/>
      <c r="BJ250" s="181"/>
      <c r="BK250" s="181"/>
      <c r="BL250" s="181"/>
    </row>
    <row r="251" spans="1:64" x14ac:dyDescent="0.2">
      <c r="A251" s="18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c r="AB251" s="181"/>
      <c r="AC251" s="181"/>
      <c r="AD251" s="181"/>
      <c r="AE251" s="181"/>
      <c r="AF251" s="181"/>
      <c r="AG251" s="181"/>
      <c r="AH251" s="181"/>
      <c r="AI251" s="181"/>
      <c r="AJ251" s="181"/>
      <c r="AK251" s="181"/>
      <c r="AL251" s="181"/>
      <c r="AM251" s="181"/>
      <c r="AN251" s="181"/>
      <c r="AO251" s="181"/>
      <c r="AP251" s="181"/>
      <c r="AQ251" s="181"/>
      <c r="AR251" s="181"/>
      <c r="AS251" s="181"/>
      <c r="AT251" s="181"/>
      <c r="AU251" s="181"/>
      <c r="AV251" s="181"/>
      <c r="AW251" s="181"/>
      <c r="AX251" s="181"/>
      <c r="AY251" s="181"/>
      <c r="AZ251" s="181"/>
      <c r="BA251" s="181"/>
      <c r="BB251" s="181"/>
      <c r="BC251" s="181"/>
      <c r="BD251" s="181"/>
      <c r="BE251" s="181"/>
      <c r="BF251" s="181"/>
      <c r="BG251" s="181"/>
      <c r="BH251" s="181"/>
      <c r="BI251" s="181"/>
      <c r="BJ251" s="181"/>
      <c r="BK251" s="181"/>
      <c r="BL251" s="181"/>
    </row>
    <row r="252" spans="1:64" x14ac:dyDescent="0.2">
      <c r="A252" s="18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c r="AB252" s="181"/>
      <c r="AC252" s="181"/>
      <c r="AD252" s="181"/>
      <c r="AE252" s="181"/>
      <c r="AF252" s="181"/>
      <c r="AG252" s="181"/>
      <c r="AH252" s="181"/>
      <c r="AI252" s="181"/>
      <c r="AJ252" s="181"/>
      <c r="AK252" s="181"/>
      <c r="AL252" s="181"/>
      <c r="AM252" s="181"/>
      <c r="AN252" s="181"/>
      <c r="AO252" s="181"/>
      <c r="AP252" s="181"/>
      <c r="AQ252" s="181"/>
      <c r="AR252" s="181"/>
      <c r="AS252" s="181"/>
      <c r="AT252" s="181"/>
      <c r="AU252" s="181"/>
      <c r="AV252" s="181"/>
      <c r="AW252" s="181"/>
      <c r="AX252" s="181"/>
      <c r="AY252" s="181"/>
      <c r="AZ252" s="181"/>
      <c r="BA252" s="181"/>
      <c r="BB252" s="181"/>
      <c r="BC252" s="181"/>
      <c r="BD252" s="181"/>
      <c r="BE252" s="181"/>
      <c r="BF252" s="181"/>
      <c r="BG252" s="181"/>
      <c r="BH252" s="181"/>
      <c r="BI252" s="181"/>
      <c r="BJ252" s="181"/>
      <c r="BK252" s="181"/>
      <c r="BL252" s="181"/>
    </row>
    <row r="253" spans="1:64" x14ac:dyDescent="0.2">
      <c r="A253" s="18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c r="AB253" s="181"/>
      <c r="AC253" s="181"/>
      <c r="AD253" s="181"/>
      <c r="AE253" s="181"/>
      <c r="AF253" s="181"/>
      <c r="AG253" s="181"/>
      <c r="AH253" s="181"/>
      <c r="AI253" s="181"/>
      <c r="AJ253" s="181"/>
      <c r="AK253" s="181"/>
      <c r="AL253" s="181"/>
      <c r="AM253" s="181"/>
      <c r="AN253" s="181"/>
      <c r="AO253" s="181"/>
      <c r="AP253" s="181"/>
      <c r="AQ253" s="181"/>
      <c r="AR253" s="181"/>
      <c r="AS253" s="181"/>
      <c r="AT253" s="181"/>
      <c r="AU253" s="181"/>
      <c r="AV253" s="181"/>
      <c r="AW253" s="181"/>
      <c r="AX253" s="181"/>
      <c r="AY253" s="181"/>
      <c r="AZ253" s="181"/>
      <c r="BA253" s="181"/>
      <c r="BB253" s="181"/>
      <c r="BC253" s="181"/>
      <c r="BD253" s="181"/>
      <c r="BE253" s="181"/>
      <c r="BF253" s="181"/>
      <c r="BG253" s="181"/>
      <c r="BH253" s="181"/>
      <c r="BI253" s="181"/>
      <c r="BJ253" s="181"/>
      <c r="BK253" s="181"/>
      <c r="BL253" s="181"/>
    </row>
    <row r="254" spans="1:64" x14ac:dyDescent="0.2">
      <c r="A254" s="18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c r="AB254" s="181"/>
      <c r="AC254" s="181"/>
      <c r="AD254" s="181"/>
      <c r="AE254" s="181"/>
      <c r="AF254" s="181"/>
      <c r="AG254" s="181"/>
      <c r="AH254" s="181"/>
      <c r="AI254" s="181"/>
      <c r="AJ254" s="181"/>
      <c r="AK254" s="181"/>
      <c r="AL254" s="181"/>
      <c r="AM254" s="181"/>
      <c r="AN254" s="181"/>
      <c r="AO254" s="181"/>
      <c r="AP254" s="181"/>
      <c r="AQ254" s="181"/>
      <c r="AR254" s="181"/>
      <c r="AS254" s="181"/>
      <c r="AT254" s="181"/>
      <c r="AU254" s="181"/>
      <c r="AV254" s="181"/>
      <c r="AW254" s="181"/>
      <c r="AX254" s="181"/>
      <c r="AY254" s="181"/>
      <c r="AZ254" s="181"/>
      <c r="BA254" s="181"/>
      <c r="BB254" s="181"/>
      <c r="BC254" s="181"/>
      <c r="BD254" s="181"/>
      <c r="BE254" s="181"/>
      <c r="BF254" s="181"/>
      <c r="BG254" s="181"/>
      <c r="BH254" s="181"/>
      <c r="BI254" s="181"/>
      <c r="BJ254" s="181"/>
      <c r="BK254" s="181"/>
      <c r="BL254" s="181"/>
    </row>
    <row r="255" spans="1:64" x14ac:dyDescent="0.2">
      <c r="A255" s="18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c r="AB255" s="181"/>
      <c r="AC255" s="181"/>
      <c r="AD255" s="181"/>
      <c r="AE255" s="181"/>
      <c r="AF255" s="181"/>
      <c r="AG255" s="181"/>
      <c r="AH255" s="181"/>
      <c r="AI255" s="181"/>
      <c r="AJ255" s="181"/>
      <c r="AK255" s="181"/>
      <c r="AL255" s="181"/>
      <c r="AM255" s="181"/>
      <c r="AN255" s="181"/>
      <c r="AO255" s="181"/>
      <c r="AP255" s="181"/>
      <c r="AQ255" s="181"/>
      <c r="AR255" s="181"/>
      <c r="AS255" s="181"/>
      <c r="AT255" s="181"/>
      <c r="AU255" s="181"/>
      <c r="AV255" s="181"/>
      <c r="AW255" s="181"/>
      <c r="AX255" s="181"/>
      <c r="AY255" s="181"/>
      <c r="AZ255" s="181"/>
      <c r="BA255" s="181"/>
      <c r="BB255" s="181"/>
      <c r="BC255" s="181"/>
      <c r="BD255" s="181"/>
      <c r="BE255" s="181"/>
      <c r="BF255" s="181"/>
      <c r="BG255" s="181"/>
      <c r="BH255" s="181"/>
      <c r="BI255" s="181"/>
      <c r="BJ255" s="181"/>
      <c r="BK255" s="181"/>
      <c r="BL255" s="181"/>
    </row>
    <row r="256" spans="1:64" x14ac:dyDescent="0.2">
      <c r="A256" s="18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c r="AB256" s="181"/>
      <c r="AC256" s="181"/>
      <c r="AD256" s="181"/>
      <c r="AE256" s="181"/>
      <c r="AF256" s="181"/>
      <c r="AG256" s="181"/>
      <c r="AH256" s="181"/>
      <c r="AI256" s="181"/>
      <c r="AJ256" s="181"/>
      <c r="AK256" s="181"/>
      <c r="AL256" s="181"/>
      <c r="AM256" s="181"/>
      <c r="AN256" s="181"/>
      <c r="AO256" s="181"/>
      <c r="AP256" s="181"/>
      <c r="AQ256" s="181"/>
      <c r="AR256" s="181"/>
      <c r="AS256" s="181"/>
      <c r="AT256" s="181"/>
      <c r="AU256" s="181"/>
      <c r="AV256" s="181"/>
      <c r="AW256" s="181"/>
      <c r="AX256" s="181"/>
      <c r="AY256" s="181"/>
      <c r="AZ256" s="181"/>
      <c r="BA256" s="181"/>
      <c r="BB256" s="181"/>
      <c r="BC256" s="181"/>
      <c r="BD256" s="181"/>
      <c r="BE256" s="181"/>
      <c r="BF256" s="181"/>
      <c r="BG256" s="181"/>
      <c r="BH256" s="181"/>
      <c r="BI256" s="181"/>
      <c r="BJ256" s="181"/>
      <c r="BK256" s="181"/>
      <c r="BL256" s="181"/>
    </row>
    <row r="257" spans="1:64" x14ac:dyDescent="0.2">
      <c r="A257" s="18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1"/>
      <c r="AT257" s="181"/>
      <c r="AU257" s="181"/>
      <c r="AV257" s="181"/>
      <c r="AW257" s="181"/>
      <c r="AX257" s="181"/>
      <c r="AY257" s="181"/>
      <c r="AZ257" s="181"/>
      <c r="BA257" s="181"/>
      <c r="BB257" s="181"/>
      <c r="BC257" s="181"/>
      <c r="BD257" s="181"/>
      <c r="BE257" s="181"/>
      <c r="BF257" s="181"/>
      <c r="BG257" s="181"/>
      <c r="BH257" s="181"/>
      <c r="BI257" s="181"/>
      <c r="BJ257" s="181"/>
      <c r="BK257" s="181"/>
      <c r="BL257" s="181"/>
    </row>
    <row r="258" spans="1:64" x14ac:dyDescent="0.2">
      <c r="A258" s="18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c r="AB258" s="181"/>
      <c r="AC258" s="181"/>
      <c r="AD258" s="181"/>
      <c r="AE258" s="181"/>
      <c r="AF258" s="181"/>
      <c r="AG258" s="181"/>
      <c r="AH258" s="181"/>
      <c r="AI258" s="181"/>
      <c r="AJ258" s="181"/>
      <c r="AK258" s="181"/>
      <c r="AL258" s="181"/>
      <c r="AM258" s="181"/>
      <c r="AN258" s="181"/>
      <c r="AO258" s="181"/>
      <c r="AP258" s="181"/>
      <c r="AQ258" s="181"/>
      <c r="AR258" s="181"/>
      <c r="AS258" s="181"/>
      <c r="AT258" s="181"/>
      <c r="AU258" s="181"/>
      <c r="AV258" s="181"/>
      <c r="AW258" s="181"/>
      <c r="AX258" s="181"/>
      <c r="AY258" s="181"/>
      <c r="AZ258" s="181"/>
      <c r="BA258" s="181"/>
      <c r="BB258" s="181"/>
      <c r="BC258" s="181"/>
      <c r="BD258" s="181"/>
      <c r="BE258" s="181"/>
      <c r="BF258" s="181"/>
      <c r="BG258" s="181"/>
      <c r="BH258" s="181"/>
      <c r="BI258" s="181"/>
      <c r="BJ258" s="181"/>
      <c r="BK258" s="181"/>
      <c r="BL258" s="181"/>
    </row>
    <row r="259" spans="1:64" x14ac:dyDescent="0.2">
      <c r="A259" s="18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c r="AB259" s="181"/>
      <c r="AC259" s="181"/>
      <c r="AD259" s="181"/>
      <c r="AE259" s="181"/>
      <c r="AF259" s="181"/>
      <c r="AG259" s="181"/>
      <c r="AH259" s="181"/>
      <c r="AI259" s="181"/>
      <c r="AJ259" s="181"/>
      <c r="AK259" s="181"/>
      <c r="AL259" s="181"/>
      <c r="AM259" s="181"/>
      <c r="AN259" s="181"/>
      <c r="AO259" s="181"/>
      <c r="AP259" s="181"/>
      <c r="AQ259" s="181"/>
      <c r="AR259" s="181"/>
      <c r="AS259" s="181"/>
      <c r="AT259" s="181"/>
      <c r="AU259" s="181"/>
      <c r="AV259" s="181"/>
      <c r="AW259" s="181"/>
      <c r="AX259" s="181"/>
      <c r="AY259" s="181"/>
      <c r="AZ259" s="181"/>
      <c r="BA259" s="181"/>
      <c r="BB259" s="181"/>
      <c r="BC259" s="181"/>
      <c r="BD259" s="181"/>
      <c r="BE259" s="181"/>
      <c r="BF259" s="181"/>
      <c r="BG259" s="181"/>
      <c r="BH259" s="181"/>
      <c r="BI259" s="181"/>
      <c r="BJ259" s="181"/>
      <c r="BK259" s="181"/>
      <c r="BL259" s="181"/>
    </row>
    <row r="260" spans="1:64" x14ac:dyDescent="0.2">
      <c r="A260" s="18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c r="AB260" s="181"/>
      <c r="AC260" s="181"/>
      <c r="AD260" s="181"/>
      <c r="AE260" s="181"/>
      <c r="AF260" s="181"/>
      <c r="AG260" s="181"/>
      <c r="AH260" s="181"/>
      <c r="AI260" s="181"/>
      <c r="AJ260" s="181"/>
      <c r="AK260" s="181"/>
      <c r="AL260" s="181"/>
      <c r="AM260" s="181"/>
      <c r="AN260" s="181"/>
      <c r="AO260" s="181"/>
      <c r="AP260" s="181"/>
      <c r="AQ260" s="181"/>
      <c r="AR260" s="181"/>
      <c r="AS260" s="181"/>
      <c r="AT260" s="181"/>
      <c r="AU260" s="181"/>
      <c r="AV260" s="181"/>
      <c r="AW260" s="181"/>
      <c r="AX260" s="181"/>
      <c r="AY260" s="181"/>
      <c r="AZ260" s="181"/>
      <c r="BA260" s="181"/>
      <c r="BB260" s="181"/>
      <c r="BC260" s="181"/>
      <c r="BD260" s="181"/>
      <c r="BE260" s="181"/>
      <c r="BF260" s="181"/>
      <c r="BG260" s="181"/>
      <c r="BH260" s="181"/>
      <c r="BI260" s="181"/>
      <c r="BJ260" s="181"/>
      <c r="BK260" s="181"/>
      <c r="BL260" s="181"/>
    </row>
    <row r="261" spans="1:64" x14ac:dyDescent="0.2">
      <c r="A261" s="18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c r="AB261" s="181"/>
      <c r="AC261" s="181"/>
      <c r="AD261" s="181"/>
      <c r="AE261" s="181"/>
      <c r="AF261" s="181"/>
      <c r="AG261" s="181"/>
      <c r="AH261" s="181"/>
      <c r="AI261" s="181"/>
      <c r="AJ261" s="181"/>
      <c r="AK261" s="181"/>
      <c r="AL261" s="181"/>
      <c r="AM261" s="181"/>
      <c r="AN261" s="181"/>
      <c r="AO261" s="181"/>
      <c r="AP261" s="181"/>
      <c r="AQ261" s="181"/>
      <c r="AR261" s="181"/>
      <c r="AS261" s="181"/>
      <c r="AT261" s="181"/>
      <c r="AU261" s="181"/>
      <c r="AV261" s="181"/>
      <c r="AW261" s="181"/>
      <c r="AX261" s="181"/>
      <c r="AY261" s="181"/>
      <c r="AZ261" s="181"/>
      <c r="BA261" s="181"/>
      <c r="BB261" s="181"/>
      <c r="BC261" s="181"/>
      <c r="BD261" s="181"/>
      <c r="BE261" s="181"/>
      <c r="BF261" s="181"/>
      <c r="BG261" s="181"/>
      <c r="BH261" s="181"/>
      <c r="BI261" s="181"/>
      <c r="BJ261" s="181"/>
      <c r="BK261" s="181"/>
      <c r="BL261" s="181"/>
    </row>
    <row r="262" spans="1:64" x14ac:dyDescent="0.2">
      <c r="A262" s="18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c r="AB262" s="181"/>
      <c r="AC262" s="181"/>
      <c r="AD262" s="181"/>
      <c r="AE262" s="181"/>
      <c r="AF262" s="181"/>
      <c r="AG262" s="181"/>
      <c r="AH262" s="181"/>
      <c r="AI262" s="181"/>
      <c r="AJ262" s="181"/>
      <c r="AK262" s="181"/>
      <c r="AL262" s="181"/>
      <c r="AM262" s="181"/>
      <c r="AN262" s="181"/>
      <c r="AO262" s="181"/>
      <c r="AP262" s="181"/>
      <c r="AQ262" s="181"/>
      <c r="AR262" s="181"/>
      <c r="AS262" s="181"/>
      <c r="AT262" s="181"/>
      <c r="AU262" s="181"/>
      <c r="AV262" s="181"/>
      <c r="AW262" s="181"/>
      <c r="AX262" s="181"/>
      <c r="AY262" s="181"/>
      <c r="AZ262" s="181"/>
      <c r="BA262" s="181"/>
      <c r="BB262" s="181"/>
      <c r="BC262" s="181"/>
      <c r="BD262" s="181"/>
      <c r="BE262" s="181"/>
      <c r="BF262" s="181"/>
      <c r="BG262" s="181"/>
      <c r="BH262" s="181"/>
      <c r="BI262" s="181"/>
      <c r="BJ262" s="181"/>
      <c r="BK262" s="181"/>
      <c r="BL262" s="181"/>
    </row>
    <row r="263" spans="1:64" x14ac:dyDescent="0.2">
      <c r="A263" s="18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c r="AB263" s="181"/>
      <c r="AC263" s="181"/>
      <c r="AD263" s="181"/>
      <c r="AE263" s="181"/>
      <c r="AF263" s="181"/>
      <c r="AG263" s="181"/>
      <c r="AH263" s="181"/>
      <c r="AI263" s="181"/>
      <c r="AJ263" s="181"/>
      <c r="AK263" s="181"/>
      <c r="AL263" s="181"/>
      <c r="AM263" s="181"/>
      <c r="AN263" s="181"/>
      <c r="AO263" s="181"/>
      <c r="AP263" s="181"/>
      <c r="AQ263" s="181"/>
      <c r="AR263" s="181"/>
      <c r="AS263" s="181"/>
      <c r="AT263" s="181"/>
      <c r="AU263" s="181"/>
      <c r="AV263" s="181"/>
      <c r="AW263" s="181"/>
      <c r="AX263" s="181"/>
      <c r="AY263" s="181"/>
      <c r="AZ263" s="181"/>
      <c r="BA263" s="181"/>
      <c r="BB263" s="181"/>
      <c r="BC263" s="181"/>
      <c r="BD263" s="181"/>
      <c r="BE263" s="181"/>
      <c r="BF263" s="181"/>
      <c r="BG263" s="181"/>
      <c r="BH263" s="181"/>
      <c r="BI263" s="181"/>
      <c r="BJ263" s="181"/>
      <c r="BK263" s="181"/>
      <c r="BL263" s="181"/>
    </row>
    <row r="264" spans="1:64" x14ac:dyDescent="0.2">
      <c r="A264" s="18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c r="AB264" s="181"/>
      <c r="AC264" s="181"/>
      <c r="AD264" s="181"/>
      <c r="AE264" s="181"/>
      <c r="AF264" s="181"/>
      <c r="AG264" s="181"/>
      <c r="AH264" s="181"/>
      <c r="AI264" s="181"/>
      <c r="AJ264" s="181"/>
      <c r="AK264" s="181"/>
      <c r="AL264" s="181"/>
      <c r="AM264" s="181"/>
      <c r="AN264" s="181"/>
      <c r="AO264" s="181"/>
      <c r="AP264" s="181"/>
      <c r="AQ264" s="181"/>
      <c r="AR264" s="181"/>
      <c r="AS264" s="181"/>
      <c r="AT264" s="181"/>
      <c r="AU264" s="181"/>
      <c r="AV264" s="181"/>
      <c r="AW264" s="181"/>
      <c r="AX264" s="181"/>
      <c r="AY264" s="181"/>
      <c r="AZ264" s="181"/>
      <c r="BA264" s="181"/>
      <c r="BB264" s="181"/>
      <c r="BC264" s="181"/>
      <c r="BD264" s="181"/>
      <c r="BE264" s="181"/>
      <c r="BF264" s="181"/>
      <c r="BG264" s="181"/>
      <c r="BH264" s="181"/>
      <c r="BI264" s="181"/>
      <c r="BJ264" s="181"/>
      <c r="BK264" s="181"/>
      <c r="BL264" s="181"/>
    </row>
    <row r="265" spans="1:64" x14ac:dyDescent="0.2">
      <c r="A265" s="18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c r="AB265" s="181"/>
      <c r="AC265" s="181"/>
      <c r="AD265" s="181"/>
      <c r="AE265" s="181"/>
      <c r="AF265" s="181"/>
      <c r="AG265" s="181"/>
      <c r="AH265" s="181"/>
      <c r="AI265" s="181"/>
      <c r="AJ265" s="181"/>
      <c r="AK265" s="181"/>
      <c r="AL265" s="181"/>
      <c r="AM265" s="181"/>
      <c r="AN265" s="181"/>
      <c r="AO265" s="181"/>
      <c r="AP265" s="181"/>
      <c r="AQ265" s="181"/>
      <c r="AR265" s="181"/>
      <c r="AS265" s="181"/>
      <c r="AT265" s="181"/>
      <c r="AU265" s="181"/>
      <c r="AV265" s="181"/>
      <c r="AW265" s="181"/>
      <c r="AX265" s="181"/>
      <c r="AY265" s="181"/>
      <c r="AZ265" s="181"/>
      <c r="BA265" s="181"/>
      <c r="BB265" s="181"/>
      <c r="BC265" s="181"/>
      <c r="BD265" s="181"/>
      <c r="BE265" s="181"/>
      <c r="BF265" s="181"/>
      <c r="BG265" s="181"/>
      <c r="BH265" s="181"/>
      <c r="BI265" s="181"/>
      <c r="BJ265" s="181"/>
      <c r="BK265" s="181"/>
      <c r="BL265" s="181"/>
    </row>
    <row r="266" spans="1:64" x14ac:dyDescent="0.2">
      <c r="A266" s="18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c r="AB266" s="181"/>
      <c r="AC266" s="181"/>
      <c r="AD266" s="181"/>
      <c r="AE266" s="181"/>
      <c r="AF266" s="181"/>
      <c r="AG266" s="181"/>
      <c r="AH266" s="181"/>
      <c r="AI266" s="181"/>
      <c r="AJ266" s="181"/>
      <c r="AK266" s="181"/>
      <c r="AL266" s="181"/>
      <c r="AM266" s="181"/>
      <c r="AN266" s="181"/>
      <c r="AO266" s="181"/>
      <c r="AP266" s="181"/>
      <c r="AQ266" s="181"/>
      <c r="AR266" s="181"/>
      <c r="AS266" s="181"/>
      <c r="AT266" s="181"/>
      <c r="AU266" s="181"/>
      <c r="AV266" s="181"/>
      <c r="AW266" s="181"/>
      <c r="AX266" s="181"/>
      <c r="AY266" s="181"/>
      <c r="AZ266" s="181"/>
      <c r="BA266" s="181"/>
      <c r="BB266" s="181"/>
      <c r="BC266" s="181"/>
      <c r="BD266" s="181"/>
      <c r="BE266" s="181"/>
      <c r="BF266" s="181"/>
      <c r="BG266" s="181"/>
      <c r="BH266" s="181"/>
      <c r="BI266" s="181"/>
      <c r="BJ266" s="181"/>
      <c r="BK266" s="181"/>
      <c r="BL266" s="181"/>
    </row>
    <row r="267" spans="1:64" x14ac:dyDescent="0.2">
      <c r="A267" s="18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c r="AB267" s="181"/>
      <c r="AC267" s="181"/>
      <c r="AD267" s="181"/>
      <c r="AE267" s="181"/>
      <c r="AF267" s="181"/>
      <c r="AG267" s="181"/>
      <c r="AH267" s="181"/>
      <c r="AI267" s="181"/>
      <c r="AJ267" s="181"/>
      <c r="AK267" s="181"/>
      <c r="AL267" s="181"/>
      <c r="AM267" s="181"/>
      <c r="AN267" s="181"/>
      <c r="AO267" s="181"/>
      <c r="AP267" s="181"/>
      <c r="AQ267" s="181"/>
      <c r="AR267" s="181"/>
      <c r="AS267" s="181"/>
      <c r="AT267" s="181"/>
      <c r="AU267" s="181"/>
      <c r="AV267" s="181"/>
      <c r="AW267" s="181"/>
      <c r="AX267" s="181"/>
      <c r="AY267" s="181"/>
      <c r="AZ267" s="181"/>
      <c r="BA267" s="181"/>
      <c r="BB267" s="181"/>
      <c r="BC267" s="181"/>
      <c r="BD267" s="181"/>
      <c r="BE267" s="181"/>
      <c r="BF267" s="181"/>
      <c r="BG267" s="181"/>
      <c r="BH267" s="181"/>
      <c r="BI267" s="181"/>
      <c r="BJ267" s="181"/>
      <c r="BK267" s="181"/>
      <c r="BL267" s="181"/>
    </row>
    <row r="268" spans="1:64" x14ac:dyDescent="0.2">
      <c r="A268" s="18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c r="AB268" s="181"/>
      <c r="AC268" s="181"/>
      <c r="AD268" s="181"/>
      <c r="AE268" s="181"/>
      <c r="AF268" s="181"/>
      <c r="AG268" s="181"/>
      <c r="AH268" s="181"/>
      <c r="AI268" s="181"/>
      <c r="AJ268" s="181"/>
      <c r="AK268" s="181"/>
      <c r="AL268" s="181"/>
      <c r="AM268" s="181"/>
      <c r="AN268" s="181"/>
      <c r="AO268" s="181"/>
      <c r="AP268" s="181"/>
      <c r="AQ268" s="181"/>
      <c r="AR268" s="181"/>
      <c r="AS268" s="181"/>
      <c r="AT268" s="181"/>
      <c r="AU268" s="181"/>
      <c r="AV268" s="181"/>
      <c r="AW268" s="181"/>
      <c r="AX268" s="181"/>
      <c r="AY268" s="181"/>
      <c r="AZ268" s="181"/>
      <c r="BA268" s="181"/>
      <c r="BB268" s="181"/>
      <c r="BC268" s="181"/>
      <c r="BD268" s="181"/>
      <c r="BE268" s="181"/>
      <c r="BF268" s="181"/>
      <c r="BG268" s="181"/>
      <c r="BH268" s="181"/>
      <c r="BI268" s="181"/>
      <c r="BJ268" s="181"/>
      <c r="BK268" s="181"/>
      <c r="BL268" s="181"/>
    </row>
    <row r="269" spans="1:64" x14ac:dyDescent="0.2">
      <c r="A269" s="18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c r="AB269" s="181"/>
      <c r="AC269" s="181"/>
      <c r="AD269" s="181"/>
      <c r="AE269" s="181"/>
      <c r="AF269" s="181"/>
      <c r="AG269" s="181"/>
      <c r="AH269" s="181"/>
      <c r="AI269" s="181"/>
      <c r="AJ269" s="181"/>
      <c r="AK269" s="181"/>
      <c r="AL269" s="181"/>
      <c r="AM269" s="181"/>
      <c r="AN269" s="181"/>
      <c r="AO269" s="181"/>
      <c r="AP269" s="181"/>
      <c r="AQ269" s="181"/>
      <c r="AR269" s="181"/>
      <c r="AS269" s="181"/>
      <c r="AT269" s="181"/>
      <c r="AU269" s="181"/>
      <c r="AV269" s="181"/>
      <c r="AW269" s="181"/>
      <c r="AX269" s="181"/>
      <c r="AY269" s="181"/>
      <c r="AZ269" s="181"/>
      <c r="BA269" s="181"/>
      <c r="BB269" s="181"/>
      <c r="BC269" s="181"/>
      <c r="BD269" s="181"/>
      <c r="BE269" s="181"/>
      <c r="BF269" s="181"/>
      <c r="BG269" s="181"/>
      <c r="BH269" s="181"/>
      <c r="BI269" s="181"/>
      <c r="BJ269" s="181"/>
      <c r="BK269" s="181"/>
      <c r="BL269" s="181"/>
    </row>
    <row r="270" spans="1:64" x14ac:dyDescent="0.2">
      <c r="A270" s="18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c r="AB270" s="181"/>
      <c r="AC270" s="181"/>
      <c r="AD270" s="181"/>
      <c r="AE270" s="181"/>
      <c r="AF270" s="181"/>
      <c r="AG270" s="181"/>
      <c r="AH270" s="181"/>
      <c r="AI270" s="181"/>
      <c r="AJ270" s="181"/>
      <c r="AK270" s="181"/>
      <c r="AL270" s="181"/>
      <c r="AM270" s="181"/>
      <c r="AN270" s="181"/>
      <c r="AO270" s="181"/>
      <c r="AP270" s="181"/>
      <c r="AQ270" s="181"/>
      <c r="AR270" s="181"/>
      <c r="AS270" s="181"/>
      <c r="AT270" s="181"/>
      <c r="AU270" s="181"/>
      <c r="AV270" s="181"/>
      <c r="AW270" s="181"/>
      <c r="AX270" s="181"/>
      <c r="AY270" s="181"/>
      <c r="AZ270" s="181"/>
      <c r="BA270" s="181"/>
      <c r="BB270" s="181"/>
      <c r="BC270" s="181"/>
      <c r="BD270" s="181"/>
      <c r="BE270" s="181"/>
      <c r="BF270" s="181"/>
      <c r="BG270" s="181"/>
      <c r="BH270" s="181"/>
      <c r="BI270" s="181"/>
      <c r="BJ270" s="181"/>
      <c r="BK270" s="181"/>
      <c r="BL270" s="181"/>
    </row>
    <row r="271" spans="1:64" x14ac:dyDescent="0.2">
      <c r="A271" s="18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c r="AB271" s="181"/>
      <c r="AC271" s="181"/>
      <c r="AD271" s="181"/>
      <c r="AE271" s="181"/>
      <c r="AF271" s="181"/>
      <c r="AG271" s="181"/>
      <c r="AH271" s="181"/>
      <c r="AI271" s="181"/>
      <c r="AJ271" s="181"/>
      <c r="AK271" s="181"/>
      <c r="AL271" s="181"/>
      <c r="AM271" s="181"/>
      <c r="AN271" s="181"/>
      <c r="AO271" s="181"/>
      <c r="AP271" s="181"/>
      <c r="AQ271" s="181"/>
      <c r="AR271" s="181"/>
      <c r="AS271" s="181"/>
      <c r="AT271" s="181"/>
      <c r="AU271" s="181"/>
      <c r="AV271" s="181"/>
      <c r="AW271" s="181"/>
      <c r="AX271" s="181"/>
      <c r="AY271" s="181"/>
      <c r="AZ271" s="181"/>
      <c r="BA271" s="181"/>
      <c r="BB271" s="181"/>
      <c r="BC271" s="181"/>
      <c r="BD271" s="181"/>
      <c r="BE271" s="181"/>
      <c r="BF271" s="181"/>
      <c r="BG271" s="181"/>
      <c r="BH271" s="181"/>
      <c r="BI271" s="181"/>
      <c r="BJ271" s="181"/>
      <c r="BK271" s="181"/>
      <c r="BL271" s="181"/>
    </row>
    <row r="272" spans="1:64" x14ac:dyDescent="0.2">
      <c r="A272" s="18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c r="AB272" s="181"/>
      <c r="AC272" s="181"/>
      <c r="AD272" s="181"/>
      <c r="AE272" s="181"/>
      <c r="AF272" s="181"/>
      <c r="AG272" s="181"/>
      <c r="AH272" s="181"/>
      <c r="AI272" s="181"/>
      <c r="AJ272" s="181"/>
      <c r="AK272" s="181"/>
      <c r="AL272" s="181"/>
      <c r="AM272" s="181"/>
      <c r="AN272" s="181"/>
      <c r="AO272" s="181"/>
      <c r="AP272" s="181"/>
      <c r="AQ272" s="181"/>
      <c r="AR272" s="181"/>
      <c r="AS272" s="181"/>
      <c r="AT272" s="181"/>
      <c r="AU272" s="181"/>
      <c r="AV272" s="181"/>
      <c r="AW272" s="181"/>
      <c r="AX272" s="181"/>
      <c r="AY272" s="181"/>
      <c r="AZ272" s="181"/>
      <c r="BA272" s="181"/>
      <c r="BB272" s="181"/>
      <c r="BC272" s="181"/>
      <c r="BD272" s="181"/>
      <c r="BE272" s="181"/>
      <c r="BF272" s="181"/>
      <c r="BG272" s="181"/>
      <c r="BH272" s="181"/>
      <c r="BI272" s="181"/>
      <c r="BJ272" s="181"/>
      <c r="BK272" s="181"/>
      <c r="BL272" s="181"/>
    </row>
    <row r="273" spans="1:64" x14ac:dyDescent="0.2">
      <c r="A273" s="18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c r="AB273" s="181"/>
      <c r="AC273" s="181"/>
      <c r="AD273" s="181"/>
      <c r="AE273" s="181"/>
      <c r="AF273" s="181"/>
      <c r="AG273" s="181"/>
      <c r="AH273" s="181"/>
      <c r="AI273" s="181"/>
      <c r="AJ273" s="181"/>
      <c r="AK273" s="181"/>
      <c r="AL273" s="181"/>
      <c r="AM273" s="181"/>
      <c r="AN273" s="181"/>
      <c r="AO273" s="181"/>
      <c r="AP273" s="181"/>
      <c r="AQ273" s="181"/>
      <c r="AR273" s="181"/>
      <c r="AS273" s="181"/>
      <c r="AT273" s="181"/>
      <c r="AU273" s="181"/>
      <c r="AV273" s="181"/>
      <c r="AW273" s="181"/>
      <c r="AX273" s="181"/>
      <c r="AY273" s="181"/>
      <c r="AZ273" s="181"/>
      <c r="BA273" s="181"/>
      <c r="BB273" s="181"/>
      <c r="BC273" s="181"/>
      <c r="BD273" s="181"/>
      <c r="BE273" s="181"/>
      <c r="BF273" s="181"/>
      <c r="BG273" s="181"/>
      <c r="BH273" s="181"/>
      <c r="BI273" s="181"/>
      <c r="BJ273" s="181"/>
      <c r="BK273" s="181"/>
      <c r="BL273" s="181"/>
    </row>
    <row r="274" spans="1:64" x14ac:dyDescent="0.2">
      <c r="A274" s="18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c r="AB274" s="181"/>
      <c r="AC274" s="181"/>
      <c r="AD274" s="181"/>
      <c r="AE274" s="181"/>
      <c r="AF274" s="181"/>
      <c r="AG274" s="181"/>
      <c r="AH274" s="181"/>
      <c r="AI274" s="181"/>
      <c r="AJ274" s="181"/>
      <c r="AK274" s="181"/>
      <c r="AL274" s="181"/>
      <c r="AM274" s="181"/>
      <c r="AN274" s="181"/>
      <c r="AO274" s="181"/>
      <c r="AP274" s="181"/>
      <c r="AQ274" s="181"/>
      <c r="AR274" s="181"/>
      <c r="AS274" s="181"/>
      <c r="AT274" s="181"/>
      <c r="AU274" s="181"/>
      <c r="AV274" s="181"/>
      <c r="AW274" s="181"/>
      <c r="AX274" s="181"/>
      <c r="AY274" s="181"/>
      <c r="AZ274" s="181"/>
      <c r="BA274" s="181"/>
      <c r="BB274" s="181"/>
      <c r="BC274" s="181"/>
      <c r="BD274" s="181"/>
      <c r="BE274" s="181"/>
      <c r="BF274" s="181"/>
      <c r="BG274" s="181"/>
      <c r="BH274" s="181"/>
      <c r="BI274" s="181"/>
      <c r="BJ274" s="181"/>
      <c r="BK274" s="181"/>
      <c r="BL274" s="181"/>
    </row>
    <row r="275" spans="1:64" x14ac:dyDescent="0.2">
      <c r="A275" s="18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c r="AB275" s="181"/>
      <c r="AC275" s="181"/>
      <c r="AD275" s="181"/>
      <c r="AE275" s="181"/>
      <c r="AF275" s="181"/>
      <c r="AG275" s="181"/>
      <c r="AH275" s="181"/>
      <c r="AI275" s="181"/>
      <c r="AJ275" s="181"/>
      <c r="AK275" s="181"/>
      <c r="AL275" s="181"/>
      <c r="AM275" s="181"/>
      <c r="AN275" s="181"/>
      <c r="AO275" s="181"/>
      <c r="AP275" s="181"/>
      <c r="AQ275" s="181"/>
      <c r="AR275" s="181"/>
      <c r="AS275" s="181"/>
      <c r="AT275" s="181"/>
      <c r="AU275" s="181"/>
      <c r="AV275" s="181"/>
      <c r="AW275" s="181"/>
      <c r="AX275" s="181"/>
      <c r="AY275" s="181"/>
      <c r="AZ275" s="181"/>
      <c r="BA275" s="181"/>
      <c r="BB275" s="181"/>
      <c r="BC275" s="181"/>
      <c r="BD275" s="181"/>
      <c r="BE275" s="181"/>
      <c r="BF275" s="181"/>
      <c r="BG275" s="181"/>
      <c r="BH275" s="181"/>
      <c r="BI275" s="181"/>
      <c r="BJ275" s="181"/>
      <c r="BK275" s="181"/>
      <c r="BL275" s="181"/>
    </row>
    <row r="276" spans="1:64" x14ac:dyDescent="0.2">
      <c r="A276" s="18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c r="AB276" s="181"/>
      <c r="AC276" s="181"/>
      <c r="AD276" s="181"/>
      <c r="AE276" s="181"/>
      <c r="AF276" s="181"/>
      <c r="AG276" s="181"/>
      <c r="AH276" s="181"/>
      <c r="AI276" s="181"/>
      <c r="AJ276" s="181"/>
      <c r="AK276" s="181"/>
      <c r="AL276" s="181"/>
      <c r="AM276" s="181"/>
      <c r="AN276" s="181"/>
      <c r="AO276" s="181"/>
      <c r="AP276" s="181"/>
      <c r="AQ276" s="181"/>
      <c r="AR276" s="181"/>
      <c r="AS276" s="181"/>
      <c r="AT276" s="181"/>
      <c r="AU276" s="181"/>
      <c r="AV276" s="181"/>
      <c r="AW276" s="181"/>
      <c r="AX276" s="181"/>
      <c r="AY276" s="181"/>
      <c r="AZ276" s="181"/>
      <c r="BA276" s="181"/>
      <c r="BB276" s="181"/>
      <c r="BC276" s="181"/>
      <c r="BD276" s="181"/>
      <c r="BE276" s="181"/>
      <c r="BF276" s="181"/>
      <c r="BG276" s="181"/>
      <c r="BH276" s="181"/>
      <c r="BI276" s="181"/>
      <c r="BJ276" s="181"/>
      <c r="BK276" s="181"/>
      <c r="BL276" s="181"/>
    </row>
    <row r="277" spans="1:64" x14ac:dyDescent="0.2">
      <c r="A277" s="18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c r="AB277" s="181"/>
      <c r="AC277" s="181"/>
      <c r="AD277" s="181"/>
      <c r="AE277" s="181"/>
      <c r="AF277" s="181"/>
      <c r="AG277" s="181"/>
      <c r="AH277" s="181"/>
      <c r="AI277" s="181"/>
      <c r="AJ277" s="181"/>
      <c r="AK277" s="181"/>
      <c r="AL277" s="181"/>
      <c r="AM277" s="181"/>
      <c r="AN277" s="181"/>
      <c r="AO277" s="181"/>
      <c r="AP277" s="181"/>
      <c r="AQ277" s="181"/>
      <c r="AR277" s="181"/>
      <c r="AS277" s="181"/>
      <c r="AT277" s="181"/>
      <c r="AU277" s="181"/>
      <c r="AV277" s="181"/>
      <c r="AW277" s="181"/>
      <c r="AX277" s="181"/>
      <c r="AY277" s="181"/>
      <c r="AZ277" s="181"/>
      <c r="BA277" s="181"/>
      <c r="BB277" s="181"/>
      <c r="BC277" s="181"/>
      <c r="BD277" s="181"/>
      <c r="BE277" s="181"/>
      <c r="BF277" s="181"/>
      <c r="BG277" s="181"/>
      <c r="BH277" s="181"/>
      <c r="BI277" s="181"/>
      <c r="BJ277" s="181"/>
      <c r="BK277" s="181"/>
      <c r="BL277" s="181"/>
    </row>
    <row r="278" spans="1:64" x14ac:dyDescent="0.2">
      <c r="A278" s="18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c r="AB278" s="181"/>
      <c r="AC278" s="181"/>
      <c r="AD278" s="181"/>
      <c r="AE278" s="181"/>
      <c r="AF278" s="181"/>
      <c r="AG278" s="181"/>
      <c r="AH278" s="181"/>
      <c r="AI278" s="181"/>
      <c r="AJ278" s="181"/>
      <c r="AK278" s="181"/>
      <c r="AL278" s="181"/>
      <c r="AM278" s="181"/>
      <c r="AN278" s="181"/>
      <c r="AO278" s="181"/>
      <c r="AP278" s="181"/>
      <c r="AQ278" s="181"/>
      <c r="AR278" s="181"/>
      <c r="AS278" s="181"/>
      <c r="AT278" s="181"/>
      <c r="AU278" s="181"/>
      <c r="AV278" s="181"/>
      <c r="AW278" s="181"/>
      <c r="AX278" s="181"/>
      <c r="AY278" s="181"/>
      <c r="AZ278" s="181"/>
      <c r="BA278" s="181"/>
      <c r="BB278" s="181"/>
      <c r="BC278" s="181"/>
      <c r="BD278" s="181"/>
      <c r="BE278" s="181"/>
      <c r="BF278" s="181"/>
      <c r="BG278" s="181"/>
      <c r="BH278" s="181"/>
      <c r="BI278" s="181"/>
      <c r="BJ278" s="181"/>
      <c r="BK278" s="181"/>
      <c r="BL278" s="181"/>
    </row>
    <row r="279" spans="1:64" x14ac:dyDescent="0.2">
      <c r="A279" s="18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c r="AB279" s="181"/>
      <c r="AC279" s="181"/>
      <c r="AD279" s="181"/>
      <c r="AE279" s="181"/>
      <c r="AF279" s="181"/>
      <c r="AG279" s="181"/>
      <c r="AH279" s="181"/>
      <c r="AI279" s="181"/>
      <c r="AJ279" s="181"/>
      <c r="AK279" s="181"/>
      <c r="AL279" s="181"/>
      <c r="AM279" s="181"/>
      <c r="AN279" s="181"/>
      <c r="AO279" s="181"/>
      <c r="AP279" s="181"/>
      <c r="AQ279" s="181"/>
      <c r="AR279" s="181"/>
      <c r="AS279" s="181"/>
      <c r="AT279" s="181"/>
      <c r="AU279" s="181"/>
      <c r="AV279" s="181"/>
      <c r="AW279" s="181"/>
      <c r="AX279" s="181"/>
      <c r="AY279" s="181"/>
      <c r="AZ279" s="181"/>
      <c r="BA279" s="181"/>
      <c r="BB279" s="181"/>
      <c r="BC279" s="181"/>
      <c r="BD279" s="181"/>
      <c r="BE279" s="181"/>
      <c r="BF279" s="181"/>
      <c r="BG279" s="181"/>
      <c r="BH279" s="181"/>
      <c r="BI279" s="181"/>
      <c r="BJ279" s="181"/>
      <c r="BK279" s="181"/>
      <c r="BL279" s="181"/>
    </row>
    <row r="280" spans="1:64" x14ac:dyDescent="0.2">
      <c r="A280" s="18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c r="AB280" s="181"/>
      <c r="AC280" s="181"/>
      <c r="AD280" s="181"/>
      <c r="AE280" s="181"/>
      <c r="AF280" s="181"/>
      <c r="AG280" s="181"/>
      <c r="AH280" s="181"/>
      <c r="AI280" s="181"/>
      <c r="AJ280" s="181"/>
      <c r="AK280" s="181"/>
      <c r="AL280" s="181"/>
      <c r="AM280" s="181"/>
      <c r="AN280" s="181"/>
      <c r="AO280" s="181"/>
      <c r="AP280" s="181"/>
      <c r="AQ280" s="181"/>
      <c r="AR280" s="181"/>
      <c r="AS280" s="181"/>
      <c r="AT280" s="181"/>
      <c r="AU280" s="181"/>
      <c r="AV280" s="181"/>
      <c r="AW280" s="181"/>
      <c r="AX280" s="181"/>
      <c r="AY280" s="181"/>
      <c r="AZ280" s="181"/>
      <c r="BA280" s="181"/>
      <c r="BB280" s="181"/>
      <c r="BC280" s="181"/>
      <c r="BD280" s="181"/>
      <c r="BE280" s="181"/>
      <c r="BF280" s="181"/>
      <c r="BG280" s="181"/>
      <c r="BH280" s="181"/>
      <c r="BI280" s="181"/>
      <c r="BJ280" s="181"/>
      <c r="BK280" s="181"/>
      <c r="BL280" s="181"/>
    </row>
    <row r="281" spans="1:64" x14ac:dyDescent="0.2">
      <c r="A281" s="18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c r="AB281" s="181"/>
      <c r="AC281" s="181"/>
      <c r="AD281" s="181"/>
      <c r="AE281" s="181"/>
      <c r="AF281" s="181"/>
      <c r="AG281" s="181"/>
      <c r="AH281" s="181"/>
      <c r="AI281" s="181"/>
      <c r="AJ281" s="181"/>
      <c r="AK281" s="181"/>
      <c r="AL281" s="181"/>
      <c r="AM281" s="181"/>
      <c r="AN281" s="181"/>
      <c r="AO281" s="181"/>
      <c r="AP281" s="181"/>
      <c r="AQ281" s="181"/>
      <c r="AR281" s="181"/>
      <c r="AS281" s="181"/>
      <c r="AT281" s="181"/>
      <c r="AU281" s="181"/>
      <c r="AV281" s="181"/>
      <c r="AW281" s="181"/>
      <c r="AX281" s="181"/>
      <c r="AY281" s="181"/>
      <c r="AZ281" s="181"/>
      <c r="BA281" s="181"/>
      <c r="BB281" s="181"/>
      <c r="BC281" s="181"/>
      <c r="BD281" s="181"/>
      <c r="BE281" s="181"/>
      <c r="BF281" s="181"/>
      <c r="BG281" s="181"/>
      <c r="BH281" s="181"/>
      <c r="BI281" s="181"/>
      <c r="BJ281" s="181"/>
      <c r="BK281" s="181"/>
      <c r="BL281" s="181"/>
    </row>
    <row r="282" spans="1:64" x14ac:dyDescent="0.2">
      <c r="A282" s="18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c r="AB282" s="181"/>
      <c r="AC282" s="181"/>
      <c r="AD282" s="181"/>
      <c r="AE282" s="181"/>
      <c r="AF282" s="181"/>
      <c r="AG282" s="181"/>
      <c r="AH282" s="181"/>
      <c r="AI282" s="181"/>
      <c r="AJ282" s="181"/>
      <c r="AK282" s="181"/>
      <c r="AL282" s="181"/>
      <c r="AM282" s="181"/>
      <c r="AN282" s="181"/>
      <c r="AO282" s="181"/>
      <c r="AP282" s="181"/>
      <c r="AQ282" s="181"/>
      <c r="AR282" s="181"/>
      <c r="AS282" s="181"/>
      <c r="AT282" s="181"/>
      <c r="AU282" s="181"/>
      <c r="AV282" s="181"/>
      <c r="AW282" s="181"/>
      <c r="AX282" s="181"/>
      <c r="AY282" s="181"/>
      <c r="AZ282" s="181"/>
      <c r="BA282" s="181"/>
      <c r="BB282" s="181"/>
      <c r="BC282" s="181"/>
      <c r="BD282" s="181"/>
      <c r="BE282" s="181"/>
      <c r="BF282" s="181"/>
      <c r="BG282" s="181"/>
      <c r="BH282" s="181"/>
      <c r="BI282" s="181"/>
      <c r="BJ282" s="181"/>
      <c r="BK282" s="181"/>
      <c r="BL282" s="181"/>
    </row>
    <row r="283" spans="1:64" x14ac:dyDescent="0.2">
      <c r="A283" s="18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c r="AB283" s="181"/>
      <c r="AC283" s="181"/>
      <c r="AD283" s="181"/>
      <c r="AE283" s="181"/>
      <c r="AF283" s="181"/>
      <c r="AG283" s="181"/>
      <c r="AH283" s="181"/>
      <c r="AI283" s="181"/>
      <c r="AJ283" s="181"/>
      <c r="AK283" s="181"/>
      <c r="AL283" s="181"/>
      <c r="AM283" s="181"/>
      <c r="AN283" s="181"/>
      <c r="AO283" s="181"/>
      <c r="AP283" s="181"/>
      <c r="AQ283" s="181"/>
      <c r="AR283" s="181"/>
      <c r="AS283" s="181"/>
      <c r="AT283" s="181"/>
      <c r="AU283" s="181"/>
      <c r="AV283" s="181"/>
      <c r="AW283" s="181"/>
      <c r="AX283" s="181"/>
      <c r="AY283" s="181"/>
      <c r="AZ283" s="181"/>
      <c r="BA283" s="181"/>
      <c r="BB283" s="181"/>
      <c r="BC283" s="181"/>
      <c r="BD283" s="181"/>
      <c r="BE283" s="181"/>
      <c r="BF283" s="181"/>
      <c r="BG283" s="181"/>
      <c r="BH283" s="181"/>
      <c r="BI283" s="181"/>
      <c r="BJ283" s="181"/>
      <c r="BK283" s="181"/>
      <c r="BL283" s="181"/>
    </row>
    <row r="284" spans="1:64" x14ac:dyDescent="0.2">
      <c r="A284" s="18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c r="AB284" s="181"/>
      <c r="AC284" s="181"/>
      <c r="AD284" s="181"/>
      <c r="AE284" s="181"/>
      <c r="AF284" s="181"/>
      <c r="AG284" s="181"/>
      <c r="AH284" s="181"/>
      <c r="AI284" s="181"/>
      <c r="AJ284" s="181"/>
      <c r="AK284" s="181"/>
      <c r="AL284" s="181"/>
      <c r="AM284" s="181"/>
      <c r="AN284" s="181"/>
      <c r="AO284" s="181"/>
      <c r="AP284" s="181"/>
      <c r="AQ284" s="181"/>
      <c r="AR284" s="181"/>
      <c r="AS284" s="181"/>
      <c r="AT284" s="181"/>
      <c r="AU284" s="181"/>
      <c r="AV284" s="181"/>
      <c r="AW284" s="181"/>
      <c r="AX284" s="181"/>
      <c r="AY284" s="181"/>
      <c r="AZ284" s="181"/>
      <c r="BA284" s="181"/>
      <c r="BB284" s="181"/>
      <c r="BC284" s="181"/>
      <c r="BD284" s="181"/>
      <c r="BE284" s="181"/>
      <c r="BF284" s="181"/>
      <c r="BG284" s="181"/>
      <c r="BH284" s="181"/>
      <c r="BI284" s="181"/>
      <c r="BJ284" s="181"/>
      <c r="BK284" s="181"/>
      <c r="BL284" s="181"/>
    </row>
    <row r="285" spans="1:64" x14ac:dyDescent="0.2">
      <c r="A285" s="18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c r="AB285" s="181"/>
      <c r="AC285" s="181"/>
      <c r="AD285" s="181"/>
      <c r="AE285" s="181"/>
      <c r="AF285" s="181"/>
      <c r="AG285" s="181"/>
      <c r="AH285" s="181"/>
      <c r="AI285" s="181"/>
      <c r="AJ285" s="181"/>
      <c r="AK285" s="181"/>
      <c r="AL285" s="181"/>
      <c r="AM285" s="181"/>
      <c r="AN285" s="181"/>
      <c r="AO285" s="181"/>
      <c r="AP285" s="181"/>
      <c r="AQ285" s="181"/>
      <c r="AR285" s="181"/>
      <c r="AS285" s="181"/>
      <c r="AT285" s="181"/>
      <c r="AU285" s="181"/>
      <c r="AV285" s="181"/>
      <c r="AW285" s="181"/>
      <c r="AX285" s="181"/>
      <c r="AY285" s="181"/>
      <c r="AZ285" s="181"/>
      <c r="BA285" s="181"/>
      <c r="BB285" s="181"/>
      <c r="BC285" s="181"/>
      <c r="BD285" s="181"/>
      <c r="BE285" s="181"/>
      <c r="BF285" s="181"/>
      <c r="BG285" s="181"/>
      <c r="BH285" s="181"/>
      <c r="BI285" s="181"/>
      <c r="BJ285" s="181"/>
      <c r="BK285" s="181"/>
      <c r="BL285" s="181"/>
    </row>
    <row r="286" spans="1:64" x14ac:dyDescent="0.2">
      <c r="A286" s="18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c r="AB286" s="181"/>
      <c r="AC286" s="181"/>
      <c r="AD286" s="181"/>
      <c r="AE286" s="181"/>
      <c r="AF286" s="181"/>
      <c r="AG286" s="181"/>
      <c r="AH286" s="181"/>
      <c r="AI286" s="181"/>
      <c r="AJ286" s="181"/>
      <c r="AK286" s="181"/>
      <c r="AL286" s="181"/>
      <c r="AM286" s="181"/>
      <c r="AN286" s="181"/>
      <c r="AO286" s="181"/>
      <c r="AP286" s="181"/>
      <c r="AQ286" s="181"/>
      <c r="AR286" s="181"/>
      <c r="AS286" s="181"/>
      <c r="AT286" s="181"/>
      <c r="AU286" s="181"/>
      <c r="AV286" s="181"/>
      <c r="AW286" s="181"/>
      <c r="AX286" s="181"/>
      <c r="AY286" s="181"/>
      <c r="AZ286" s="181"/>
      <c r="BA286" s="181"/>
      <c r="BB286" s="181"/>
      <c r="BC286" s="181"/>
      <c r="BD286" s="181"/>
      <c r="BE286" s="181"/>
      <c r="BF286" s="181"/>
      <c r="BG286" s="181"/>
      <c r="BH286" s="181"/>
      <c r="BI286" s="181"/>
      <c r="BJ286" s="181"/>
      <c r="BK286" s="181"/>
      <c r="BL286" s="181"/>
    </row>
    <row r="287" spans="1:64" x14ac:dyDescent="0.2">
      <c r="A287" s="18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c r="AB287" s="181"/>
      <c r="AC287" s="181"/>
      <c r="AD287" s="181"/>
      <c r="AE287" s="181"/>
      <c r="AF287" s="181"/>
      <c r="AG287" s="181"/>
      <c r="AH287" s="181"/>
      <c r="AI287" s="181"/>
      <c r="AJ287" s="181"/>
      <c r="AK287" s="181"/>
      <c r="AL287" s="181"/>
      <c r="AM287" s="181"/>
      <c r="AN287" s="181"/>
      <c r="AO287" s="181"/>
      <c r="AP287" s="181"/>
      <c r="AQ287" s="181"/>
      <c r="AR287" s="181"/>
      <c r="AS287" s="181"/>
      <c r="AT287" s="181"/>
      <c r="AU287" s="181"/>
      <c r="AV287" s="181"/>
      <c r="AW287" s="181"/>
      <c r="AX287" s="181"/>
      <c r="AY287" s="181"/>
      <c r="AZ287" s="181"/>
      <c r="BA287" s="181"/>
      <c r="BB287" s="181"/>
      <c r="BC287" s="181"/>
      <c r="BD287" s="181"/>
      <c r="BE287" s="181"/>
      <c r="BF287" s="181"/>
      <c r="BG287" s="181"/>
      <c r="BH287" s="181"/>
      <c r="BI287" s="181"/>
      <c r="BJ287" s="181"/>
      <c r="BK287" s="181"/>
      <c r="BL287" s="181"/>
    </row>
    <row r="288" spans="1:64" x14ac:dyDescent="0.2">
      <c r="A288" s="18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c r="AB288" s="181"/>
      <c r="AC288" s="181"/>
      <c r="AD288" s="181"/>
      <c r="AE288" s="181"/>
      <c r="AF288" s="181"/>
      <c r="AG288" s="181"/>
      <c r="AH288" s="181"/>
      <c r="AI288" s="181"/>
      <c r="AJ288" s="181"/>
      <c r="AK288" s="181"/>
      <c r="AL288" s="181"/>
      <c r="AM288" s="181"/>
      <c r="AN288" s="181"/>
      <c r="AO288" s="181"/>
      <c r="AP288" s="181"/>
      <c r="AQ288" s="181"/>
      <c r="AR288" s="181"/>
      <c r="AS288" s="181"/>
      <c r="AT288" s="181"/>
      <c r="AU288" s="181"/>
      <c r="AV288" s="181"/>
      <c r="AW288" s="181"/>
      <c r="AX288" s="181"/>
      <c r="AY288" s="181"/>
      <c r="AZ288" s="181"/>
      <c r="BA288" s="181"/>
      <c r="BB288" s="181"/>
      <c r="BC288" s="181"/>
      <c r="BD288" s="181"/>
      <c r="BE288" s="181"/>
      <c r="BF288" s="181"/>
      <c r="BG288" s="181"/>
      <c r="BH288" s="181"/>
      <c r="BI288" s="181"/>
      <c r="BJ288" s="181"/>
      <c r="BK288" s="181"/>
      <c r="BL288" s="181"/>
    </row>
    <row r="289" spans="1:64" x14ac:dyDescent="0.2">
      <c r="A289" s="18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c r="AB289" s="181"/>
      <c r="AC289" s="181"/>
      <c r="AD289" s="181"/>
      <c r="AE289" s="181"/>
      <c r="AF289" s="181"/>
      <c r="AG289" s="181"/>
      <c r="AH289" s="181"/>
      <c r="AI289" s="181"/>
      <c r="AJ289" s="181"/>
      <c r="AK289" s="181"/>
      <c r="AL289" s="181"/>
      <c r="AM289" s="181"/>
      <c r="AN289" s="181"/>
      <c r="AO289" s="181"/>
      <c r="AP289" s="181"/>
      <c r="AQ289" s="181"/>
      <c r="AR289" s="181"/>
      <c r="AS289" s="181"/>
      <c r="AT289" s="181"/>
      <c r="AU289" s="181"/>
      <c r="AV289" s="181"/>
      <c r="AW289" s="181"/>
      <c r="AX289" s="181"/>
      <c r="AY289" s="181"/>
      <c r="AZ289" s="181"/>
      <c r="BA289" s="181"/>
      <c r="BB289" s="181"/>
      <c r="BC289" s="181"/>
      <c r="BD289" s="181"/>
      <c r="BE289" s="181"/>
      <c r="BF289" s="181"/>
      <c r="BG289" s="181"/>
      <c r="BH289" s="181"/>
      <c r="BI289" s="181"/>
      <c r="BJ289" s="181"/>
      <c r="BK289" s="181"/>
      <c r="BL289" s="181"/>
    </row>
    <row r="290" spans="1:64" x14ac:dyDescent="0.2">
      <c r="A290" s="18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c r="AB290" s="181"/>
      <c r="AC290" s="181"/>
      <c r="AD290" s="181"/>
      <c r="AE290" s="181"/>
      <c r="AF290" s="181"/>
      <c r="AG290" s="181"/>
      <c r="AH290" s="181"/>
      <c r="AI290" s="181"/>
      <c r="AJ290" s="181"/>
      <c r="AK290" s="181"/>
      <c r="AL290" s="181"/>
      <c r="AM290" s="181"/>
      <c r="AN290" s="181"/>
      <c r="AO290" s="181"/>
      <c r="AP290" s="181"/>
      <c r="AQ290" s="181"/>
      <c r="AR290" s="181"/>
      <c r="AS290" s="181"/>
      <c r="AT290" s="181"/>
      <c r="AU290" s="181"/>
      <c r="AV290" s="181"/>
      <c r="AW290" s="181"/>
      <c r="AX290" s="181"/>
      <c r="AY290" s="181"/>
      <c r="AZ290" s="181"/>
      <c r="BA290" s="181"/>
      <c r="BB290" s="181"/>
      <c r="BC290" s="181"/>
      <c r="BD290" s="181"/>
      <c r="BE290" s="181"/>
      <c r="BF290" s="181"/>
      <c r="BG290" s="181"/>
      <c r="BH290" s="181"/>
      <c r="BI290" s="181"/>
      <c r="BJ290" s="181"/>
      <c r="BK290" s="181"/>
      <c r="BL290" s="181"/>
    </row>
    <row r="291" spans="1:64" x14ac:dyDescent="0.2">
      <c r="A291" s="18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c r="AB291" s="181"/>
      <c r="AC291" s="181"/>
      <c r="AD291" s="181"/>
      <c r="AE291" s="181"/>
      <c r="AF291" s="181"/>
      <c r="AG291" s="181"/>
      <c r="AH291" s="181"/>
      <c r="AI291" s="181"/>
      <c r="AJ291" s="181"/>
      <c r="AK291" s="181"/>
      <c r="AL291" s="181"/>
      <c r="AM291" s="181"/>
      <c r="AN291" s="181"/>
      <c r="AO291" s="181"/>
      <c r="AP291" s="181"/>
      <c r="AQ291" s="181"/>
      <c r="AR291" s="181"/>
      <c r="AS291" s="181"/>
      <c r="AT291" s="181"/>
      <c r="AU291" s="181"/>
      <c r="AV291" s="181"/>
      <c r="AW291" s="181"/>
      <c r="AX291" s="181"/>
      <c r="AY291" s="181"/>
      <c r="AZ291" s="181"/>
      <c r="BA291" s="181"/>
      <c r="BB291" s="181"/>
      <c r="BC291" s="181"/>
      <c r="BD291" s="181"/>
      <c r="BE291" s="181"/>
      <c r="BF291" s="181"/>
      <c r="BG291" s="181"/>
      <c r="BH291" s="181"/>
      <c r="BI291" s="181"/>
      <c r="BJ291" s="181"/>
      <c r="BK291" s="181"/>
      <c r="BL291" s="181"/>
    </row>
    <row r="292" spans="1:64" x14ac:dyDescent="0.2">
      <c r="A292" s="18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c r="AB292" s="181"/>
      <c r="AC292" s="181"/>
      <c r="AD292" s="181"/>
      <c r="AE292" s="181"/>
      <c r="AF292" s="181"/>
      <c r="AG292" s="181"/>
      <c r="AH292" s="181"/>
      <c r="AI292" s="181"/>
      <c r="AJ292" s="181"/>
      <c r="AK292" s="181"/>
      <c r="AL292" s="181"/>
      <c r="AM292" s="181"/>
      <c r="AN292" s="181"/>
      <c r="AO292" s="181"/>
      <c r="AP292" s="181"/>
      <c r="AQ292" s="181"/>
      <c r="AR292" s="181"/>
      <c r="AS292" s="181"/>
      <c r="AT292" s="181"/>
      <c r="AU292" s="181"/>
      <c r="AV292" s="181"/>
      <c r="AW292" s="181"/>
      <c r="AX292" s="181"/>
      <c r="AY292" s="181"/>
      <c r="AZ292" s="181"/>
      <c r="BA292" s="181"/>
      <c r="BB292" s="181"/>
      <c r="BC292" s="181"/>
      <c r="BD292" s="181"/>
      <c r="BE292" s="181"/>
      <c r="BF292" s="181"/>
      <c r="BG292" s="181"/>
      <c r="BH292" s="181"/>
      <c r="BI292" s="181"/>
      <c r="BJ292" s="181"/>
      <c r="BK292" s="181"/>
      <c r="BL292" s="181"/>
    </row>
    <row r="293" spans="1:64" x14ac:dyDescent="0.2">
      <c r="A293" s="18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c r="AB293" s="181"/>
      <c r="AC293" s="181"/>
      <c r="AD293" s="181"/>
      <c r="AE293" s="181"/>
      <c r="AF293" s="181"/>
      <c r="AG293" s="181"/>
      <c r="AH293" s="181"/>
      <c r="AI293" s="181"/>
      <c r="AJ293" s="181"/>
      <c r="AK293" s="181"/>
      <c r="AL293" s="181"/>
      <c r="AM293" s="181"/>
      <c r="AN293" s="181"/>
      <c r="AO293" s="181"/>
      <c r="AP293" s="181"/>
      <c r="AQ293" s="181"/>
      <c r="AR293" s="181"/>
      <c r="AS293" s="181"/>
      <c r="AT293" s="181"/>
      <c r="AU293" s="181"/>
      <c r="AV293" s="181"/>
      <c r="AW293" s="181"/>
      <c r="AX293" s="181"/>
      <c r="AY293" s="181"/>
      <c r="AZ293" s="181"/>
      <c r="BA293" s="181"/>
      <c r="BB293" s="181"/>
      <c r="BC293" s="181"/>
      <c r="BD293" s="181"/>
      <c r="BE293" s="181"/>
      <c r="BF293" s="181"/>
      <c r="BG293" s="181"/>
      <c r="BH293" s="181"/>
      <c r="BI293" s="181"/>
      <c r="BJ293" s="181"/>
      <c r="BK293" s="181"/>
      <c r="BL293" s="181"/>
    </row>
    <row r="294" spans="1:64" x14ac:dyDescent="0.2">
      <c r="A294" s="18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c r="AB294" s="181"/>
      <c r="AC294" s="181"/>
      <c r="AD294" s="181"/>
      <c r="AE294" s="181"/>
      <c r="AF294" s="181"/>
      <c r="AG294" s="181"/>
      <c r="AH294" s="181"/>
      <c r="AI294" s="181"/>
      <c r="AJ294" s="181"/>
      <c r="AK294" s="181"/>
      <c r="AL294" s="181"/>
      <c r="AM294" s="181"/>
      <c r="AN294" s="181"/>
      <c r="AO294" s="181"/>
      <c r="AP294" s="181"/>
      <c r="AQ294" s="181"/>
      <c r="AR294" s="181"/>
      <c r="AS294" s="181"/>
      <c r="AT294" s="181"/>
      <c r="AU294" s="181"/>
      <c r="AV294" s="181"/>
      <c r="AW294" s="181"/>
      <c r="AX294" s="181"/>
      <c r="AY294" s="181"/>
      <c r="AZ294" s="181"/>
      <c r="BA294" s="181"/>
      <c r="BB294" s="181"/>
      <c r="BC294" s="181"/>
      <c r="BD294" s="181"/>
      <c r="BE294" s="181"/>
      <c r="BF294" s="181"/>
      <c r="BG294" s="181"/>
      <c r="BH294" s="181"/>
      <c r="BI294" s="181"/>
      <c r="BJ294" s="181"/>
      <c r="BK294" s="181"/>
      <c r="BL294" s="181"/>
    </row>
    <row r="295" spans="1:64" x14ac:dyDescent="0.2">
      <c r="A295" s="18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c r="AB295" s="181"/>
      <c r="AC295" s="181"/>
      <c r="AD295" s="181"/>
      <c r="AE295" s="181"/>
      <c r="AF295" s="181"/>
      <c r="AG295" s="181"/>
      <c r="AH295" s="181"/>
      <c r="AI295" s="181"/>
      <c r="AJ295" s="181"/>
      <c r="AK295" s="181"/>
      <c r="AL295" s="181"/>
      <c r="AM295" s="181"/>
      <c r="AN295" s="181"/>
      <c r="AO295" s="181"/>
      <c r="AP295" s="181"/>
      <c r="AQ295" s="181"/>
      <c r="AR295" s="181"/>
      <c r="AS295" s="181"/>
      <c r="AT295" s="181"/>
      <c r="AU295" s="181"/>
      <c r="AV295" s="181"/>
      <c r="AW295" s="181"/>
      <c r="AX295" s="181"/>
      <c r="AY295" s="181"/>
      <c r="AZ295" s="181"/>
      <c r="BA295" s="181"/>
      <c r="BB295" s="181"/>
      <c r="BC295" s="181"/>
      <c r="BD295" s="181"/>
      <c r="BE295" s="181"/>
      <c r="BF295" s="181"/>
      <c r="BG295" s="181"/>
      <c r="BH295" s="181"/>
      <c r="BI295" s="181"/>
      <c r="BJ295" s="181"/>
      <c r="BK295" s="181"/>
      <c r="BL295" s="181"/>
    </row>
    <row r="296" spans="1:64" x14ac:dyDescent="0.2">
      <c r="A296" s="18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c r="AB296" s="181"/>
      <c r="AC296" s="181"/>
      <c r="AD296" s="181"/>
      <c r="AE296" s="181"/>
      <c r="AF296" s="181"/>
      <c r="AG296" s="181"/>
      <c r="AH296" s="181"/>
      <c r="AI296" s="181"/>
      <c r="AJ296" s="181"/>
      <c r="AK296" s="181"/>
      <c r="AL296" s="181"/>
      <c r="AM296" s="181"/>
      <c r="AN296" s="181"/>
      <c r="AO296" s="181"/>
      <c r="AP296" s="181"/>
      <c r="AQ296" s="181"/>
      <c r="AR296" s="181"/>
      <c r="AS296" s="181"/>
      <c r="AT296" s="181"/>
      <c r="AU296" s="181"/>
      <c r="AV296" s="181"/>
      <c r="AW296" s="181"/>
      <c r="AX296" s="181"/>
      <c r="AY296" s="181"/>
      <c r="AZ296" s="181"/>
      <c r="BA296" s="181"/>
      <c r="BB296" s="181"/>
      <c r="BC296" s="181"/>
      <c r="BD296" s="181"/>
      <c r="BE296" s="181"/>
      <c r="BF296" s="181"/>
      <c r="BG296" s="181"/>
      <c r="BH296" s="181"/>
      <c r="BI296" s="181"/>
      <c r="BJ296" s="181"/>
      <c r="BK296" s="181"/>
      <c r="BL296" s="181"/>
    </row>
    <row r="297" spans="1:64" x14ac:dyDescent="0.2">
      <c r="A297" s="18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c r="AB297" s="181"/>
      <c r="AC297" s="181"/>
      <c r="AD297" s="181"/>
      <c r="AE297" s="181"/>
      <c r="AF297" s="181"/>
      <c r="AG297" s="181"/>
      <c r="AH297" s="181"/>
      <c r="AI297" s="181"/>
      <c r="AJ297" s="181"/>
      <c r="AK297" s="181"/>
      <c r="AL297" s="181"/>
      <c r="AM297" s="181"/>
      <c r="AN297" s="181"/>
      <c r="AO297" s="181"/>
      <c r="AP297" s="181"/>
      <c r="AQ297" s="181"/>
      <c r="AR297" s="181"/>
      <c r="AS297" s="181"/>
      <c r="AT297" s="181"/>
      <c r="AU297" s="181"/>
      <c r="AV297" s="181"/>
      <c r="AW297" s="181"/>
      <c r="AX297" s="181"/>
      <c r="AY297" s="181"/>
      <c r="AZ297" s="181"/>
      <c r="BA297" s="181"/>
      <c r="BB297" s="181"/>
      <c r="BC297" s="181"/>
      <c r="BD297" s="181"/>
      <c r="BE297" s="181"/>
      <c r="BF297" s="181"/>
      <c r="BG297" s="181"/>
      <c r="BH297" s="181"/>
      <c r="BI297" s="181"/>
      <c r="BJ297" s="181"/>
      <c r="BK297" s="181"/>
      <c r="BL297" s="181"/>
    </row>
    <row r="298" spans="1:64" x14ac:dyDescent="0.2">
      <c r="A298" s="18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c r="AB298" s="181"/>
      <c r="AC298" s="181"/>
      <c r="AD298" s="181"/>
      <c r="AE298" s="181"/>
      <c r="AF298" s="181"/>
      <c r="AG298" s="181"/>
      <c r="AH298" s="181"/>
      <c r="AI298" s="181"/>
      <c r="AJ298" s="181"/>
      <c r="AK298" s="181"/>
      <c r="AL298" s="181"/>
      <c r="AM298" s="181"/>
      <c r="AN298" s="181"/>
      <c r="AO298" s="181"/>
      <c r="AP298" s="181"/>
      <c r="AQ298" s="181"/>
      <c r="AR298" s="181"/>
      <c r="AS298" s="181"/>
      <c r="AT298" s="181"/>
      <c r="AU298" s="181"/>
      <c r="AV298" s="181"/>
      <c r="AW298" s="181"/>
      <c r="AX298" s="181"/>
      <c r="AY298" s="181"/>
      <c r="AZ298" s="181"/>
      <c r="BA298" s="181"/>
      <c r="BB298" s="181"/>
      <c r="BC298" s="181"/>
      <c r="BD298" s="181"/>
      <c r="BE298" s="181"/>
      <c r="BF298" s="181"/>
      <c r="BG298" s="181"/>
      <c r="BH298" s="181"/>
      <c r="BI298" s="181"/>
      <c r="BJ298" s="181"/>
      <c r="BK298" s="181"/>
      <c r="BL298" s="181"/>
    </row>
    <row r="299" spans="1:64" x14ac:dyDescent="0.2">
      <c r="A299" s="18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c r="AB299" s="181"/>
      <c r="AC299" s="181"/>
      <c r="AD299" s="181"/>
      <c r="AE299" s="181"/>
      <c r="AF299" s="181"/>
      <c r="AG299" s="181"/>
      <c r="AH299" s="181"/>
      <c r="AI299" s="181"/>
      <c r="AJ299" s="181"/>
      <c r="AK299" s="181"/>
      <c r="AL299" s="181"/>
      <c r="AM299" s="181"/>
      <c r="AN299" s="181"/>
      <c r="AO299" s="181"/>
      <c r="AP299" s="181"/>
      <c r="AQ299" s="181"/>
      <c r="AR299" s="181"/>
      <c r="AS299" s="181"/>
      <c r="AT299" s="181"/>
      <c r="AU299" s="181"/>
      <c r="AV299" s="181"/>
      <c r="AW299" s="181"/>
      <c r="AX299" s="181"/>
      <c r="AY299" s="181"/>
      <c r="AZ299" s="181"/>
      <c r="BA299" s="181"/>
      <c r="BB299" s="181"/>
      <c r="BC299" s="181"/>
      <c r="BD299" s="181"/>
      <c r="BE299" s="181"/>
      <c r="BF299" s="181"/>
      <c r="BG299" s="181"/>
      <c r="BH299" s="181"/>
      <c r="BI299" s="181"/>
      <c r="BJ299" s="181"/>
      <c r="BK299" s="181"/>
      <c r="BL299" s="181"/>
    </row>
    <row r="300" spans="1:64" x14ac:dyDescent="0.2">
      <c r="A300" s="18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c r="AB300" s="181"/>
      <c r="AC300" s="181"/>
      <c r="AD300" s="181"/>
      <c r="AE300" s="181"/>
      <c r="AF300" s="181"/>
      <c r="AG300" s="181"/>
      <c r="AH300" s="181"/>
      <c r="AI300" s="181"/>
      <c r="AJ300" s="181"/>
      <c r="AK300" s="181"/>
      <c r="AL300" s="181"/>
      <c r="AM300" s="181"/>
      <c r="AN300" s="181"/>
      <c r="AO300" s="181"/>
      <c r="AP300" s="181"/>
      <c r="AQ300" s="181"/>
      <c r="AR300" s="181"/>
      <c r="AS300" s="181"/>
      <c r="AT300" s="181"/>
      <c r="AU300" s="181"/>
      <c r="AV300" s="181"/>
      <c r="AW300" s="181"/>
      <c r="AX300" s="181"/>
      <c r="AY300" s="181"/>
      <c r="AZ300" s="181"/>
      <c r="BA300" s="181"/>
      <c r="BB300" s="181"/>
      <c r="BC300" s="181"/>
      <c r="BD300" s="181"/>
      <c r="BE300" s="181"/>
      <c r="BF300" s="181"/>
      <c r="BG300" s="181"/>
      <c r="BH300" s="181"/>
      <c r="BI300" s="181"/>
      <c r="BJ300" s="181"/>
      <c r="BK300" s="181"/>
      <c r="BL300" s="181"/>
    </row>
    <row r="301" spans="1:64" x14ac:dyDescent="0.2">
      <c r="A301" s="18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c r="AB301" s="181"/>
      <c r="AC301" s="181"/>
      <c r="AD301" s="181"/>
      <c r="AE301" s="181"/>
      <c r="AF301" s="181"/>
      <c r="AG301" s="181"/>
      <c r="AH301" s="181"/>
      <c r="AI301" s="181"/>
      <c r="AJ301" s="181"/>
      <c r="AK301" s="181"/>
      <c r="AL301" s="181"/>
      <c r="AM301" s="181"/>
      <c r="AN301" s="181"/>
      <c r="AO301" s="181"/>
      <c r="AP301" s="181"/>
      <c r="AQ301" s="181"/>
      <c r="AR301" s="181"/>
      <c r="AS301" s="181"/>
      <c r="AT301" s="181"/>
      <c r="AU301" s="181"/>
      <c r="AV301" s="181"/>
      <c r="AW301" s="181"/>
      <c r="AX301" s="181"/>
      <c r="AY301" s="181"/>
      <c r="AZ301" s="181"/>
      <c r="BA301" s="181"/>
      <c r="BB301" s="181"/>
      <c r="BC301" s="181"/>
      <c r="BD301" s="181"/>
      <c r="BE301" s="181"/>
      <c r="BF301" s="181"/>
      <c r="BG301" s="181"/>
      <c r="BH301" s="181"/>
      <c r="BI301" s="181"/>
      <c r="BJ301" s="181"/>
      <c r="BK301" s="181"/>
      <c r="BL301" s="181"/>
    </row>
    <row r="302" spans="1:64" x14ac:dyDescent="0.2">
      <c r="A302" s="18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c r="AB302" s="181"/>
      <c r="AC302" s="181"/>
      <c r="AD302" s="181"/>
      <c r="AE302" s="181"/>
      <c r="AF302" s="181"/>
      <c r="AG302" s="181"/>
      <c r="AH302" s="181"/>
      <c r="AI302" s="181"/>
      <c r="AJ302" s="181"/>
      <c r="AK302" s="181"/>
      <c r="AL302" s="181"/>
      <c r="AM302" s="181"/>
      <c r="AN302" s="181"/>
      <c r="AO302" s="181"/>
      <c r="AP302" s="181"/>
      <c r="AQ302" s="181"/>
      <c r="AR302" s="181"/>
      <c r="AS302" s="181"/>
      <c r="AT302" s="181"/>
      <c r="AU302" s="181"/>
      <c r="AV302" s="181"/>
      <c r="AW302" s="181"/>
      <c r="AX302" s="181"/>
      <c r="AY302" s="181"/>
      <c r="AZ302" s="181"/>
      <c r="BA302" s="181"/>
      <c r="BB302" s="181"/>
      <c r="BC302" s="181"/>
      <c r="BD302" s="181"/>
      <c r="BE302" s="181"/>
      <c r="BF302" s="181"/>
      <c r="BG302" s="181"/>
      <c r="BH302" s="181"/>
      <c r="BI302" s="181"/>
      <c r="BJ302" s="181"/>
      <c r="BK302" s="181"/>
      <c r="BL302" s="181"/>
    </row>
    <row r="303" spans="1:64" x14ac:dyDescent="0.2">
      <c r="A303" s="18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c r="AB303" s="181"/>
      <c r="AC303" s="181"/>
      <c r="AD303" s="181"/>
      <c r="AE303" s="181"/>
      <c r="AF303" s="181"/>
      <c r="AG303" s="181"/>
      <c r="AH303" s="181"/>
      <c r="AI303" s="181"/>
      <c r="AJ303" s="181"/>
      <c r="AK303" s="181"/>
      <c r="AL303" s="181"/>
      <c r="AM303" s="181"/>
      <c r="AN303" s="181"/>
      <c r="AO303" s="181"/>
      <c r="AP303" s="181"/>
      <c r="AQ303" s="181"/>
      <c r="AR303" s="181"/>
      <c r="AS303" s="181"/>
      <c r="AT303" s="181"/>
      <c r="AU303" s="181"/>
      <c r="AV303" s="181"/>
      <c r="AW303" s="181"/>
      <c r="AX303" s="181"/>
      <c r="AY303" s="181"/>
      <c r="AZ303" s="181"/>
      <c r="BA303" s="181"/>
      <c r="BB303" s="181"/>
      <c r="BC303" s="181"/>
      <c r="BD303" s="181"/>
      <c r="BE303" s="181"/>
      <c r="BF303" s="181"/>
      <c r="BG303" s="181"/>
      <c r="BH303" s="181"/>
      <c r="BI303" s="181"/>
      <c r="BJ303" s="181"/>
      <c r="BK303" s="181"/>
      <c r="BL303" s="181"/>
    </row>
    <row r="304" spans="1:64" x14ac:dyDescent="0.2">
      <c r="A304" s="18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c r="AB304" s="181"/>
      <c r="AC304" s="181"/>
      <c r="AD304" s="181"/>
      <c r="AE304" s="181"/>
      <c r="AF304" s="181"/>
      <c r="AG304" s="181"/>
      <c r="AH304" s="181"/>
      <c r="AI304" s="181"/>
      <c r="AJ304" s="181"/>
      <c r="AK304" s="181"/>
      <c r="AL304" s="181"/>
      <c r="AM304" s="181"/>
      <c r="AN304" s="181"/>
      <c r="AO304" s="181"/>
      <c r="AP304" s="181"/>
      <c r="AQ304" s="181"/>
      <c r="AR304" s="181"/>
      <c r="AS304" s="181"/>
      <c r="AT304" s="181"/>
      <c r="AU304" s="181"/>
      <c r="AV304" s="181"/>
      <c r="AW304" s="181"/>
      <c r="AX304" s="181"/>
      <c r="AY304" s="181"/>
      <c r="AZ304" s="181"/>
      <c r="BA304" s="181"/>
      <c r="BB304" s="181"/>
      <c r="BC304" s="181"/>
      <c r="BD304" s="181"/>
      <c r="BE304" s="181"/>
      <c r="BF304" s="181"/>
      <c r="BG304" s="181"/>
      <c r="BH304" s="181"/>
      <c r="BI304" s="181"/>
      <c r="BJ304" s="181"/>
      <c r="BK304" s="181"/>
      <c r="BL304" s="181"/>
    </row>
    <row r="305" spans="1:64" x14ac:dyDescent="0.2">
      <c r="A305" s="18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c r="AB305" s="181"/>
      <c r="AC305" s="181"/>
      <c r="AD305" s="181"/>
      <c r="AE305" s="181"/>
      <c r="AF305" s="181"/>
      <c r="AG305" s="181"/>
      <c r="AH305" s="181"/>
      <c r="AI305" s="181"/>
      <c r="AJ305" s="181"/>
      <c r="AK305" s="181"/>
      <c r="AL305" s="181"/>
      <c r="AM305" s="181"/>
      <c r="AN305" s="181"/>
      <c r="AO305" s="181"/>
      <c r="AP305" s="181"/>
      <c r="AQ305" s="181"/>
      <c r="AR305" s="181"/>
      <c r="AS305" s="181"/>
      <c r="AT305" s="181"/>
      <c r="AU305" s="181"/>
      <c r="AV305" s="181"/>
      <c r="AW305" s="181"/>
      <c r="AX305" s="181"/>
      <c r="AY305" s="181"/>
      <c r="AZ305" s="181"/>
      <c r="BA305" s="181"/>
      <c r="BB305" s="181"/>
      <c r="BC305" s="181"/>
      <c r="BD305" s="181"/>
      <c r="BE305" s="181"/>
      <c r="BF305" s="181"/>
      <c r="BG305" s="181"/>
      <c r="BH305" s="181"/>
      <c r="BI305" s="181"/>
      <c r="BJ305" s="181"/>
      <c r="BK305" s="181"/>
      <c r="BL305" s="181"/>
    </row>
    <row r="306" spans="1:64" x14ac:dyDescent="0.2">
      <c r="A306" s="18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c r="AB306" s="181"/>
      <c r="AC306" s="181"/>
      <c r="AD306" s="181"/>
      <c r="AE306" s="181"/>
      <c r="AF306" s="181"/>
      <c r="AG306" s="181"/>
      <c r="AH306" s="181"/>
      <c r="AI306" s="181"/>
      <c r="AJ306" s="181"/>
      <c r="AK306" s="181"/>
      <c r="AL306" s="181"/>
      <c r="AM306" s="181"/>
      <c r="AN306" s="181"/>
      <c r="AO306" s="181"/>
      <c r="AP306" s="181"/>
      <c r="AQ306" s="181"/>
      <c r="AR306" s="181"/>
      <c r="AS306" s="181"/>
      <c r="AT306" s="181"/>
      <c r="AU306" s="181"/>
      <c r="AV306" s="181"/>
      <c r="AW306" s="181"/>
      <c r="AX306" s="181"/>
      <c r="AY306" s="181"/>
      <c r="AZ306" s="181"/>
      <c r="BA306" s="181"/>
      <c r="BB306" s="181"/>
      <c r="BC306" s="181"/>
      <c r="BD306" s="181"/>
      <c r="BE306" s="181"/>
      <c r="BF306" s="181"/>
      <c r="BG306" s="181"/>
      <c r="BH306" s="181"/>
      <c r="BI306" s="181"/>
      <c r="BJ306" s="181"/>
      <c r="BK306" s="181"/>
      <c r="BL306" s="181"/>
    </row>
    <row r="307" spans="1:64" x14ac:dyDescent="0.2">
      <c r="A307" s="18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c r="AB307" s="181"/>
      <c r="AC307" s="181"/>
      <c r="AD307" s="181"/>
      <c r="AE307" s="181"/>
      <c r="AF307" s="181"/>
      <c r="AG307" s="181"/>
      <c r="AH307" s="181"/>
      <c r="AI307" s="181"/>
      <c r="AJ307" s="181"/>
      <c r="AK307" s="181"/>
      <c r="AL307" s="181"/>
      <c r="AM307" s="181"/>
      <c r="AN307" s="181"/>
      <c r="AO307" s="181"/>
      <c r="AP307" s="181"/>
      <c r="AQ307" s="181"/>
      <c r="AR307" s="181"/>
      <c r="AS307" s="181"/>
      <c r="AT307" s="181"/>
      <c r="AU307" s="181"/>
      <c r="AV307" s="181"/>
      <c r="AW307" s="181"/>
      <c r="AX307" s="181"/>
      <c r="AY307" s="181"/>
      <c r="AZ307" s="181"/>
      <c r="BA307" s="181"/>
      <c r="BB307" s="181"/>
      <c r="BC307" s="181"/>
      <c r="BD307" s="181"/>
      <c r="BE307" s="181"/>
      <c r="BF307" s="181"/>
      <c r="BG307" s="181"/>
      <c r="BH307" s="181"/>
      <c r="BI307" s="181"/>
      <c r="BJ307" s="181"/>
      <c r="BK307" s="181"/>
      <c r="BL307" s="181"/>
    </row>
    <row r="308" spans="1:64" x14ac:dyDescent="0.2">
      <c r="A308" s="18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c r="AB308" s="181"/>
      <c r="AC308" s="181"/>
      <c r="AD308" s="181"/>
      <c r="AE308" s="181"/>
      <c r="AF308" s="181"/>
      <c r="AG308" s="181"/>
      <c r="AH308" s="181"/>
      <c r="AI308" s="181"/>
      <c r="AJ308" s="181"/>
      <c r="AK308" s="181"/>
      <c r="AL308" s="181"/>
      <c r="AM308" s="181"/>
      <c r="AN308" s="181"/>
      <c r="AO308" s="181"/>
      <c r="AP308" s="181"/>
      <c r="AQ308" s="181"/>
      <c r="AR308" s="181"/>
      <c r="AS308" s="181"/>
      <c r="AT308" s="181"/>
      <c r="AU308" s="181"/>
      <c r="AV308" s="181"/>
      <c r="AW308" s="181"/>
      <c r="AX308" s="181"/>
      <c r="AY308" s="181"/>
      <c r="AZ308" s="181"/>
      <c r="BA308" s="181"/>
      <c r="BB308" s="181"/>
      <c r="BC308" s="181"/>
      <c r="BD308" s="181"/>
      <c r="BE308" s="181"/>
      <c r="BF308" s="181"/>
      <c r="BG308" s="181"/>
      <c r="BH308" s="181"/>
      <c r="BI308" s="181"/>
      <c r="BJ308" s="181"/>
      <c r="BK308" s="181"/>
      <c r="BL308" s="181"/>
    </row>
    <row r="309" spans="1:64" x14ac:dyDescent="0.2">
      <c r="A309" s="18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c r="AB309" s="181"/>
      <c r="AC309" s="181"/>
      <c r="AD309" s="181"/>
      <c r="AE309" s="181"/>
      <c r="AF309" s="181"/>
      <c r="AG309" s="181"/>
      <c r="AH309" s="181"/>
      <c r="AI309" s="181"/>
      <c r="AJ309" s="181"/>
      <c r="AK309" s="181"/>
      <c r="AL309" s="181"/>
      <c r="AM309" s="181"/>
      <c r="AN309" s="181"/>
      <c r="AO309" s="181"/>
      <c r="AP309" s="181"/>
      <c r="AQ309" s="181"/>
      <c r="AR309" s="181"/>
      <c r="AS309" s="181"/>
      <c r="AT309" s="181"/>
      <c r="AU309" s="181"/>
      <c r="AV309" s="181"/>
      <c r="AW309" s="181"/>
      <c r="AX309" s="181"/>
      <c r="AY309" s="181"/>
      <c r="AZ309" s="181"/>
      <c r="BA309" s="181"/>
      <c r="BB309" s="181"/>
      <c r="BC309" s="181"/>
      <c r="BD309" s="181"/>
      <c r="BE309" s="181"/>
      <c r="BF309" s="181"/>
      <c r="BG309" s="181"/>
      <c r="BH309" s="181"/>
      <c r="BI309" s="181"/>
      <c r="BJ309" s="181"/>
      <c r="BK309" s="181"/>
      <c r="BL309" s="181"/>
    </row>
    <row r="310" spans="1:64" x14ac:dyDescent="0.2">
      <c r="A310" s="18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c r="AB310" s="181"/>
      <c r="AC310" s="181"/>
      <c r="AD310" s="181"/>
      <c r="AE310" s="181"/>
      <c r="AF310" s="181"/>
      <c r="AG310" s="181"/>
      <c r="AH310" s="181"/>
      <c r="AI310" s="181"/>
      <c r="AJ310" s="181"/>
      <c r="AK310" s="181"/>
      <c r="AL310" s="181"/>
      <c r="AM310" s="181"/>
      <c r="AN310" s="181"/>
      <c r="AO310" s="181"/>
      <c r="AP310" s="181"/>
      <c r="AQ310" s="181"/>
      <c r="AR310" s="181"/>
      <c r="AS310" s="181"/>
      <c r="AT310" s="181"/>
      <c r="AU310" s="181"/>
      <c r="AV310" s="181"/>
      <c r="AW310" s="181"/>
      <c r="AX310" s="181"/>
      <c r="AY310" s="181"/>
      <c r="AZ310" s="181"/>
      <c r="BA310" s="181"/>
      <c r="BB310" s="181"/>
      <c r="BC310" s="181"/>
      <c r="BD310" s="181"/>
      <c r="BE310" s="181"/>
      <c r="BF310" s="181"/>
      <c r="BG310" s="181"/>
      <c r="BH310" s="181"/>
      <c r="BI310" s="181"/>
      <c r="BJ310" s="181"/>
      <c r="BK310" s="181"/>
      <c r="BL310" s="181"/>
    </row>
    <row r="311" spans="1:64" x14ac:dyDescent="0.2">
      <c r="A311" s="18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c r="AB311" s="181"/>
      <c r="AC311" s="181"/>
      <c r="AD311" s="181"/>
      <c r="AE311" s="181"/>
      <c r="AF311" s="181"/>
      <c r="AG311" s="181"/>
      <c r="AH311" s="181"/>
      <c r="AI311" s="181"/>
      <c r="AJ311" s="181"/>
      <c r="AK311" s="181"/>
      <c r="AL311" s="181"/>
      <c r="AM311" s="181"/>
      <c r="AN311" s="181"/>
      <c r="AO311" s="181"/>
      <c r="AP311" s="181"/>
      <c r="AQ311" s="181"/>
      <c r="AR311" s="181"/>
      <c r="AS311" s="181"/>
      <c r="AT311" s="181"/>
      <c r="AU311" s="181"/>
      <c r="AV311" s="181"/>
      <c r="AW311" s="181"/>
      <c r="AX311" s="181"/>
      <c r="AY311" s="181"/>
      <c r="AZ311" s="181"/>
      <c r="BA311" s="181"/>
      <c r="BB311" s="181"/>
      <c r="BC311" s="181"/>
      <c r="BD311" s="181"/>
      <c r="BE311" s="181"/>
      <c r="BF311" s="181"/>
      <c r="BG311" s="181"/>
      <c r="BH311" s="181"/>
      <c r="BI311" s="181"/>
      <c r="BJ311" s="181"/>
      <c r="BK311" s="181"/>
      <c r="BL311" s="181"/>
    </row>
    <row r="312" spans="1:64" x14ac:dyDescent="0.2">
      <c r="A312" s="18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c r="AB312" s="181"/>
      <c r="AC312" s="181"/>
      <c r="AD312" s="181"/>
      <c r="AE312" s="181"/>
      <c r="AF312" s="181"/>
      <c r="AG312" s="181"/>
      <c r="AH312" s="181"/>
      <c r="AI312" s="181"/>
      <c r="AJ312" s="181"/>
      <c r="AK312" s="181"/>
      <c r="AL312" s="181"/>
      <c r="AM312" s="181"/>
      <c r="AN312" s="181"/>
      <c r="AO312" s="181"/>
      <c r="AP312" s="181"/>
      <c r="AQ312" s="181"/>
      <c r="AR312" s="181"/>
      <c r="AS312" s="181"/>
      <c r="AT312" s="181"/>
      <c r="AU312" s="181"/>
      <c r="AV312" s="181"/>
      <c r="AW312" s="181"/>
      <c r="AX312" s="181"/>
      <c r="AY312" s="181"/>
      <c r="AZ312" s="181"/>
      <c r="BA312" s="181"/>
      <c r="BB312" s="181"/>
      <c r="BC312" s="181"/>
      <c r="BD312" s="181"/>
      <c r="BE312" s="181"/>
      <c r="BF312" s="181"/>
      <c r="BG312" s="181"/>
      <c r="BH312" s="181"/>
      <c r="BI312" s="181"/>
      <c r="BJ312" s="181"/>
      <c r="BK312" s="181"/>
      <c r="BL312" s="181"/>
    </row>
    <row r="313" spans="1:64" x14ac:dyDescent="0.2">
      <c r="A313" s="18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c r="AB313" s="181"/>
      <c r="AC313" s="181"/>
      <c r="AD313" s="181"/>
      <c r="AE313" s="181"/>
      <c r="AF313" s="181"/>
      <c r="AG313" s="181"/>
      <c r="AH313" s="181"/>
      <c r="AI313" s="181"/>
      <c r="AJ313" s="181"/>
      <c r="AK313" s="181"/>
      <c r="AL313" s="181"/>
      <c r="AM313" s="181"/>
      <c r="AN313" s="181"/>
      <c r="AO313" s="181"/>
      <c r="AP313" s="181"/>
      <c r="AQ313" s="181"/>
      <c r="AR313" s="181"/>
      <c r="AS313" s="181"/>
      <c r="AT313" s="181"/>
      <c r="AU313" s="181"/>
      <c r="AV313" s="181"/>
      <c r="AW313" s="181"/>
      <c r="AX313" s="181"/>
      <c r="AY313" s="181"/>
      <c r="AZ313" s="181"/>
      <c r="BA313" s="181"/>
      <c r="BB313" s="181"/>
      <c r="BC313" s="181"/>
      <c r="BD313" s="181"/>
      <c r="BE313" s="181"/>
      <c r="BF313" s="181"/>
      <c r="BG313" s="181"/>
      <c r="BH313" s="181"/>
      <c r="BI313" s="181"/>
      <c r="BJ313" s="181"/>
      <c r="BK313" s="181"/>
      <c r="BL313" s="181"/>
    </row>
    <row r="314" spans="1:64" x14ac:dyDescent="0.2">
      <c r="A314" s="18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row>
    <row r="315" spans="1:64" x14ac:dyDescent="0.2">
      <c r="A315" s="18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row>
    <row r="316" spans="1:64" x14ac:dyDescent="0.2">
      <c r="A316" s="18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row>
    <row r="317" spans="1:64" x14ac:dyDescent="0.2">
      <c r="A317" s="18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row>
    <row r="318" spans="1:64" x14ac:dyDescent="0.2">
      <c r="A318" s="18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row>
    <row r="319" spans="1:64" x14ac:dyDescent="0.2">
      <c r="A319" s="18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row>
    <row r="320" spans="1:64" x14ac:dyDescent="0.2">
      <c r="A320" s="18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c r="AB320" s="181"/>
      <c r="AC320" s="181"/>
      <c r="AD320" s="181"/>
      <c r="AE320" s="181"/>
      <c r="AF320" s="181"/>
      <c r="AG320" s="181"/>
      <c r="AH320" s="181"/>
      <c r="AI320" s="181"/>
      <c r="AJ320" s="181"/>
      <c r="AK320" s="181"/>
      <c r="AL320" s="181"/>
      <c r="AM320" s="181"/>
      <c r="AN320" s="181"/>
      <c r="AO320" s="181"/>
      <c r="AP320" s="181"/>
      <c r="AQ320" s="181"/>
      <c r="AR320" s="181"/>
      <c r="AS320" s="181"/>
      <c r="AT320" s="181"/>
      <c r="AU320" s="181"/>
      <c r="AV320" s="181"/>
      <c r="AW320" s="181"/>
      <c r="AX320" s="181"/>
      <c r="AY320" s="181"/>
      <c r="AZ320" s="181"/>
      <c r="BA320" s="181"/>
      <c r="BB320" s="181"/>
      <c r="BC320" s="181"/>
      <c r="BD320" s="181"/>
      <c r="BE320" s="181"/>
      <c r="BF320" s="181"/>
      <c r="BG320" s="181"/>
      <c r="BH320" s="181"/>
      <c r="BI320" s="181"/>
      <c r="BJ320" s="181"/>
      <c r="BK320" s="181"/>
      <c r="BL320" s="181"/>
    </row>
    <row r="321" spans="1:64" x14ac:dyDescent="0.2">
      <c r="A321" s="18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c r="AB321" s="181"/>
      <c r="AC321" s="181"/>
      <c r="AD321" s="181"/>
      <c r="AE321" s="181"/>
      <c r="AF321" s="181"/>
      <c r="AG321" s="181"/>
      <c r="AH321" s="181"/>
      <c r="AI321" s="181"/>
      <c r="AJ321" s="181"/>
      <c r="AK321" s="181"/>
      <c r="AL321" s="181"/>
      <c r="AM321" s="181"/>
      <c r="AN321" s="181"/>
      <c r="AO321" s="181"/>
      <c r="AP321" s="181"/>
      <c r="AQ321" s="181"/>
      <c r="AR321" s="181"/>
      <c r="AS321" s="181"/>
      <c r="AT321" s="181"/>
      <c r="AU321" s="181"/>
      <c r="AV321" s="181"/>
      <c r="AW321" s="181"/>
      <c r="AX321" s="181"/>
      <c r="AY321" s="181"/>
      <c r="AZ321" s="181"/>
      <c r="BA321" s="181"/>
      <c r="BB321" s="181"/>
      <c r="BC321" s="181"/>
      <c r="BD321" s="181"/>
      <c r="BE321" s="181"/>
      <c r="BF321" s="181"/>
      <c r="BG321" s="181"/>
      <c r="BH321" s="181"/>
      <c r="BI321" s="181"/>
      <c r="BJ321" s="181"/>
      <c r="BK321" s="181"/>
      <c r="BL321" s="181"/>
    </row>
    <row r="322" spans="1:64" x14ac:dyDescent="0.2">
      <c r="A322" s="18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c r="AB322" s="181"/>
      <c r="AC322" s="181"/>
      <c r="AD322" s="181"/>
      <c r="AE322" s="181"/>
      <c r="AF322" s="181"/>
      <c r="AG322" s="181"/>
      <c r="AH322" s="181"/>
      <c r="AI322" s="181"/>
      <c r="AJ322" s="181"/>
      <c r="AK322" s="181"/>
      <c r="AL322" s="181"/>
      <c r="AM322" s="181"/>
      <c r="AN322" s="181"/>
      <c r="AO322" s="181"/>
      <c r="AP322" s="181"/>
      <c r="AQ322" s="181"/>
      <c r="AR322" s="181"/>
      <c r="AS322" s="181"/>
      <c r="AT322" s="181"/>
      <c r="AU322" s="181"/>
      <c r="AV322" s="181"/>
      <c r="AW322" s="181"/>
      <c r="AX322" s="181"/>
      <c r="AY322" s="181"/>
      <c r="AZ322" s="181"/>
      <c r="BA322" s="181"/>
      <c r="BB322" s="181"/>
      <c r="BC322" s="181"/>
      <c r="BD322" s="181"/>
      <c r="BE322" s="181"/>
      <c r="BF322" s="181"/>
      <c r="BG322" s="181"/>
      <c r="BH322" s="181"/>
      <c r="BI322" s="181"/>
      <c r="BJ322" s="181"/>
      <c r="BK322" s="181"/>
      <c r="BL322" s="181"/>
    </row>
    <row r="323" spans="1:64" x14ac:dyDescent="0.2">
      <c r="A323" s="18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181"/>
      <c r="AL323" s="181"/>
      <c r="AM323" s="181"/>
      <c r="AN323" s="181"/>
      <c r="AO323" s="181"/>
      <c r="AP323" s="181"/>
      <c r="AQ323" s="181"/>
      <c r="AR323" s="181"/>
      <c r="AS323" s="181"/>
      <c r="AT323" s="181"/>
      <c r="AU323" s="181"/>
      <c r="AV323" s="181"/>
      <c r="AW323" s="181"/>
      <c r="AX323" s="181"/>
      <c r="AY323" s="181"/>
      <c r="AZ323" s="181"/>
      <c r="BA323" s="181"/>
      <c r="BB323" s="181"/>
      <c r="BC323" s="181"/>
      <c r="BD323" s="181"/>
      <c r="BE323" s="181"/>
      <c r="BF323" s="181"/>
      <c r="BG323" s="181"/>
      <c r="BH323" s="181"/>
      <c r="BI323" s="181"/>
      <c r="BJ323" s="181"/>
      <c r="BK323" s="181"/>
      <c r="BL323" s="181"/>
    </row>
    <row r="324" spans="1:64" x14ac:dyDescent="0.2">
      <c r="A324" s="18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181"/>
      <c r="AL324" s="181"/>
      <c r="AM324" s="181"/>
      <c r="AN324" s="181"/>
      <c r="AO324" s="181"/>
      <c r="AP324" s="181"/>
      <c r="AQ324" s="181"/>
      <c r="AR324" s="181"/>
      <c r="AS324" s="181"/>
      <c r="AT324" s="181"/>
      <c r="AU324" s="181"/>
      <c r="AV324" s="181"/>
      <c r="AW324" s="181"/>
      <c r="AX324" s="181"/>
      <c r="AY324" s="181"/>
      <c r="AZ324" s="181"/>
      <c r="BA324" s="181"/>
      <c r="BB324" s="181"/>
      <c r="BC324" s="181"/>
      <c r="BD324" s="181"/>
      <c r="BE324" s="181"/>
      <c r="BF324" s="181"/>
      <c r="BG324" s="181"/>
      <c r="BH324" s="181"/>
      <c r="BI324" s="181"/>
      <c r="BJ324" s="181"/>
      <c r="BK324" s="181"/>
      <c r="BL324" s="181"/>
    </row>
    <row r="325" spans="1:64" x14ac:dyDescent="0.2">
      <c r="A325" s="18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c r="AB325" s="181"/>
      <c r="AC325" s="181"/>
      <c r="AD325" s="181"/>
      <c r="AE325" s="181"/>
      <c r="AF325" s="181"/>
      <c r="AG325" s="181"/>
      <c r="AH325" s="181"/>
      <c r="AI325" s="181"/>
      <c r="AJ325" s="181"/>
      <c r="AK325" s="181"/>
      <c r="AL325" s="181"/>
      <c r="AM325" s="181"/>
      <c r="AN325" s="181"/>
      <c r="AO325" s="181"/>
      <c r="AP325" s="181"/>
      <c r="AQ325" s="181"/>
      <c r="AR325" s="181"/>
      <c r="AS325" s="181"/>
      <c r="AT325" s="181"/>
      <c r="AU325" s="181"/>
      <c r="AV325" s="181"/>
      <c r="AW325" s="181"/>
      <c r="AX325" s="181"/>
      <c r="AY325" s="181"/>
      <c r="AZ325" s="181"/>
      <c r="BA325" s="181"/>
      <c r="BB325" s="181"/>
      <c r="BC325" s="181"/>
      <c r="BD325" s="181"/>
      <c r="BE325" s="181"/>
      <c r="BF325" s="181"/>
      <c r="BG325" s="181"/>
      <c r="BH325" s="181"/>
      <c r="BI325" s="181"/>
      <c r="BJ325" s="181"/>
      <c r="BK325" s="181"/>
      <c r="BL325" s="181"/>
    </row>
    <row r="326" spans="1:64" x14ac:dyDescent="0.2">
      <c r="A326" s="18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c r="AB326" s="181"/>
      <c r="AC326" s="181"/>
      <c r="AD326" s="181"/>
      <c r="AE326" s="181"/>
      <c r="AF326" s="181"/>
      <c r="AG326" s="181"/>
      <c r="AH326" s="181"/>
      <c r="AI326" s="181"/>
      <c r="AJ326" s="181"/>
      <c r="AK326" s="181"/>
      <c r="AL326" s="181"/>
      <c r="AM326" s="181"/>
      <c r="AN326" s="181"/>
      <c r="AO326" s="181"/>
      <c r="AP326" s="181"/>
      <c r="AQ326" s="181"/>
      <c r="AR326" s="181"/>
      <c r="AS326" s="181"/>
      <c r="AT326" s="181"/>
      <c r="AU326" s="181"/>
      <c r="AV326" s="181"/>
      <c r="AW326" s="181"/>
      <c r="AX326" s="181"/>
      <c r="AY326" s="181"/>
      <c r="AZ326" s="181"/>
      <c r="BA326" s="181"/>
      <c r="BB326" s="181"/>
      <c r="BC326" s="181"/>
      <c r="BD326" s="181"/>
      <c r="BE326" s="181"/>
      <c r="BF326" s="181"/>
      <c r="BG326" s="181"/>
      <c r="BH326" s="181"/>
      <c r="BI326" s="181"/>
      <c r="BJ326" s="181"/>
      <c r="BK326" s="181"/>
      <c r="BL326" s="181"/>
    </row>
    <row r="327" spans="1:64" x14ac:dyDescent="0.2">
      <c r="A327" s="18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row>
    <row r="328" spans="1:64" x14ac:dyDescent="0.2">
      <c r="A328" s="18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row>
    <row r="329" spans="1:64" x14ac:dyDescent="0.2">
      <c r="A329" s="18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row>
    <row r="330" spans="1:64" x14ac:dyDescent="0.2">
      <c r="A330" s="18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row>
    <row r="331" spans="1:64" x14ac:dyDescent="0.2">
      <c r="A331" s="18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row>
    <row r="332" spans="1:64" x14ac:dyDescent="0.2">
      <c r="A332" s="18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row>
    <row r="333" spans="1:64" x14ac:dyDescent="0.2">
      <c r="A333" s="18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row>
    <row r="334" spans="1:64" x14ac:dyDescent="0.2">
      <c r="A334" s="18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row>
    <row r="335" spans="1:64" x14ac:dyDescent="0.2">
      <c r="A335" s="18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row>
    <row r="336" spans="1:64" x14ac:dyDescent="0.2">
      <c r="A336" s="18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row>
    <row r="337" spans="1:64" x14ac:dyDescent="0.2">
      <c r="A337" s="18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row>
    <row r="338" spans="1:64" x14ac:dyDescent="0.2">
      <c r="A338" s="18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row>
    <row r="339" spans="1:64" x14ac:dyDescent="0.2">
      <c r="A339" s="18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row>
    <row r="340" spans="1:64" x14ac:dyDescent="0.2">
      <c r="A340" s="18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row>
    <row r="341" spans="1:64" x14ac:dyDescent="0.2">
      <c r="A341" s="18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row>
    <row r="342" spans="1:64" x14ac:dyDescent="0.2">
      <c r="A342" s="18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row>
    <row r="343" spans="1:64" x14ac:dyDescent="0.2">
      <c r="A343" s="18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row>
    <row r="344" spans="1:64" x14ac:dyDescent="0.2">
      <c r="A344" s="18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row>
    <row r="345" spans="1:64" x14ac:dyDescent="0.2">
      <c r="A345" s="18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c r="AB345" s="181"/>
      <c r="AC345" s="181"/>
      <c r="AD345" s="181"/>
      <c r="AE345" s="181"/>
      <c r="AF345" s="181"/>
      <c r="AG345" s="181"/>
      <c r="AH345" s="181"/>
      <c r="AI345" s="181"/>
      <c r="AJ345" s="181"/>
      <c r="AK345" s="181"/>
      <c r="AL345" s="181"/>
      <c r="AM345" s="181"/>
      <c r="AN345" s="181"/>
      <c r="AO345" s="181"/>
      <c r="AP345" s="181"/>
      <c r="AQ345" s="181"/>
      <c r="AR345" s="181"/>
      <c r="AS345" s="181"/>
      <c r="AT345" s="181"/>
      <c r="AU345" s="181"/>
      <c r="AV345" s="181"/>
      <c r="AW345" s="181"/>
      <c r="AX345" s="181"/>
      <c r="AY345" s="181"/>
      <c r="AZ345" s="181"/>
      <c r="BA345" s="181"/>
      <c r="BB345" s="181"/>
      <c r="BC345" s="181"/>
      <c r="BD345" s="181"/>
      <c r="BE345" s="181"/>
      <c r="BF345" s="181"/>
      <c r="BG345" s="181"/>
      <c r="BH345" s="181"/>
      <c r="BI345" s="181"/>
      <c r="BJ345" s="181"/>
      <c r="BK345" s="181"/>
      <c r="BL345" s="181"/>
    </row>
    <row r="346" spans="1:64" x14ac:dyDescent="0.2">
      <c r="A346" s="18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c r="AB346" s="181"/>
      <c r="AC346" s="181"/>
      <c r="AD346" s="181"/>
      <c r="AE346" s="181"/>
      <c r="AF346" s="181"/>
      <c r="AG346" s="181"/>
      <c r="AH346" s="181"/>
      <c r="AI346" s="181"/>
      <c r="AJ346" s="181"/>
      <c r="AK346" s="181"/>
      <c r="AL346" s="181"/>
      <c r="AM346" s="181"/>
      <c r="AN346" s="181"/>
      <c r="AO346" s="181"/>
      <c r="AP346" s="181"/>
      <c r="AQ346" s="181"/>
      <c r="AR346" s="181"/>
      <c r="AS346" s="181"/>
      <c r="AT346" s="181"/>
      <c r="AU346" s="181"/>
      <c r="AV346" s="181"/>
      <c r="AW346" s="181"/>
      <c r="AX346" s="181"/>
      <c r="AY346" s="181"/>
      <c r="AZ346" s="181"/>
      <c r="BA346" s="181"/>
      <c r="BB346" s="181"/>
      <c r="BC346" s="181"/>
      <c r="BD346" s="181"/>
      <c r="BE346" s="181"/>
      <c r="BF346" s="181"/>
      <c r="BG346" s="181"/>
      <c r="BH346" s="181"/>
      <c r="BI346" s="181"/>
      <c r="BJ346" s="181"/>
      <c r="BK346" s="181"/>
      <c r="BL346" s="181"/>
    </row>
    <row r="347" spans="1:64" x14ac:dyDescent="0.2">
      <c r="A347" s="18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c r="AB347" s="181"/>
      <c r="AC347" s="181"/>
      <c r="AD347" s="181"/>
      <c r="AE347" s="181"/>
      <c r="AF347" s="181"/>
      <c r="AG347" s="181"/>
      <c r="AH347" s="181"/>
      <c r="AI347" s="181"/>
      <c r="AJ347" s="181"/>
      <c r="AK347" s="181"/>
      <c r="AL347" s="181"/>
      <c r="AM347" s="181"/>
      <c r="AN347" s="181"/>
      <c r="AO347" s="181"/>
      <c r="AP347" s="181"/>
      <c r="AQ347" s="181"/>
      <c r="AR347" s="181"/>
      <c r="AS347" s="181"/>
      <c r="AT347" s="181"/>
      <c r="AU347" s="181"/>
      <c r="AV347" s="181"/>
      <c r="AW347" s="181"/>
      <c r="AX347" s="181"/>
      <c r="AY347" s="181"/>
      <c r="AZ347" s="181"/>
      <c r="BA347" s="181"/>
      <c r="BB347" s="181"/>
      <c r="BC347" s="181"/>
      <c r="BD347" s="181"/>
      <c r="BE347" s="181"/>
      <c r="BF347" s="181"/>
      <c r="BG347" s="181"/>
      <c r="BH347" s="181"/>
      <c r="BI347" s="181"/>
      <c r="BJ347" s="181"/>
      <c r="BK347" s="181"/>
      <c r="BL347" s="181"/>
    </row>
    <row r="348" spans="1:64" x14ac:dyDescent="0.2">
      <c r="A348" s="18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c r="AB348" s="181"/>
      <c r="AC348" s="181"/>
      <c r="AD348" s="181"/>
      <c r="AE348" s="181"/>
      <c r="AF348" s="181"/>
      <c r="AG348" s="181"/>
      <c r="AH348" s="181"/>
      <c r="AI348" s="181"/>
      <c r="AJ348" s="181"/>
      <c r="AK348" s="181"/>
      <c r="AL348" s="181"/>
      <c r="AM348" s="181"/>
      <c r="AN348" s="181"/>
      <c r="AO348" s="181"/>
      <c r="AP348" s="181"/>
      <c r="AQ348" s="181"/>
      <c r="AR348" s="181"/>
      <c r="AS348" s="181"/>
      <c r="AT348" s="181"/>
      <c r="AU348" s="181"/>
      <c r="AV348" s="181"/>
      <c r="AW348" s="181"/>
      <c r="AX348" s="181"/>
      <c r="AY348" s="181"/>
      <c r="AZ348" s="181"/>
      <c r="BA348" s="181"/>
      <c r="BB348" s="181"/>
      <c r="BC348" s="181"/>
      <c r="BD348" s="181"/>
      <c r="BE348" s="181"/>
      <c r="BF348" s="181"/>
      <c r="BG348" s="181"/>
      <c r="BH348" s="181"/>
      <c r="BI348" s="181"/>
      <c r="BJ348" s="181"/>
      <c r="BK348" s="181"/>
      <c r="BL348" s="181"/>
    </row>
    <row r="349" spans="1:64" x14ac:dyDescent="0.2">
      <c r="A349" s="18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c r="AB349" s="181"/>
      <c r="AC349" s="181"/>
      <c r="AD349" s="181"/>
      <c r="AE349" s="181"/>
      <c r="AF349" s="181"/>
      <c r="AG349" s="181"/>
      <c r="AH349" s="181"/>
      <c r="AI349" s="181"/>
      <c r="AJ349" s="181"/>
      <c r="AK349" s="181"/>
      <c r="AL349" s="181"/>
      <c r="AM349" s="181"/>
      <c r="AN349" s="181"/>
      <c r="AO349" s="181"/>
      <c r="AP349" s="181"/>
      <c r="AQ349" s="181"/>
      <c r="AR349" s="181"/>
      <c r="AS349" s="181"/>
      <c r="AT349" s="181"/>
      <c r="AU349" s="181"/>
      <c r="AV349" s="181"/>
      <c r="AW349" s="181"/>
      <c r="AX349" s="181"/>
      <c r="AY349" s="181"/>
      <c r="AZ349" s="181"/>
      <c r="BA349" s="181"/>
      <c r="BB349" s="181"/>
      <c r="BC349" s="181"/>
      <c r="BD349" s="181"/>
      <c r="BE349" s="181"/>
      <c r="BF349" s="181"/>
      <c r="BG349" s="181"/>
      <c r="BH349" s="181"/>
      <c r="BI349" s="181"/>
      <c r="BJ349" s="181"/>
      <c r="BK349" s="181"/>
      <c r="BL349" s="181"/>
    </row>
    <row r="350" spans="1:64" x14ac:dyDescent="0.2">
      <c r="A350" s="18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c r="AB350" s="181"/>
      <c r="AC350" s="181"/>
      <c r="AD350" s="181"/>
      <c r="AE350" s="181"/>
      <c r="AF350" s="181"/>
      <c r="AG350" s="181"/>
      <c r="AH350" s="181"/>
      <c r="AI350" s="181"/>
      <c r="AJ350" s="181"/>
      <c r="AK350" s="181"/>
      <c r="AL350" s="181"/>
      <c r="AM350" s="181"/>
      <c r="AN350" s="181"/>
      <c r="AO350" s="181"/>
      <c r="AP350" s="181"/>
      <c r="AQ350" s="181"/>
      <c r="AR350" s="181"/>
      <c r="AS350" s="181"/>
      <c r="AT350" s="181"/>
      <c r="AU350" s="181"/>
      <c r="AV350" s="181"/>
      <c r="AW350" s="181"/>
      <c r="AX350" s="181"/>
      <c r="AY350" s="181"/>
      <c r="AZ350" s="181"/>
      <c r="BA350" s="181"/>
      <c r="BB350" s="181"/>
      <c r="BC350" s="181"/>
      <c r="BD350" s="181"/>
      <c r="BE350" s="181"/>
      <c r="BF350" s="181"/>
      <c r="BG350" s="181"/>
      <c r="BH350" s="181"/>
      <c r="BI350" s="181"/>
      <c r="BJ350" s="181"/>
      <c r="BK350" s="181"/>
      <c r="BL350" s="181"/>
    </row>
    <row r="351" spans="1:64" x14ac:dyDescent="0.2">
      <c r="A351" s="18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c r="AB351" s="181"/>
      <c r="AC351" s="181"/>
      <c r="AD351" s="181"/>
      <c r="AE351" s="181"/>
      <c r="AF351" s="181"/>
      <c r="AG351" s="181"/>
      <c r="AH351" s="181"/>
      <c r="AI351" s="181"/>
      <c r="AJ351" s="181"/>
      <c r="AK351" s="181"/>
      <c r="AL351" s="181"/>
      <c r="AM351" s="181"/>
      <c r="AN351" s="181"/>
      <c r="AO351" s="181"/>
      <c r="AP351" s="181"/>
      <c r="AQ351" s="181"/>
      <c r="AR351" s="181"/>
      <c r="AS351" s="181"/>
      <c r="AT351" s="181"/>
      <c r="AU351" s="181"/>
      <c r="AV351" s="181"/>
      <c r="AW351" s="181"/>
      <c r="AX351" s="181"/>
      <c r="AY351" s="181"/>
      <c r="AZ351" s="181"/>
      <c r="BA351" s="181"/>
      <c r="BB351" s="181"/>
      <c r="BC351" s="181"/>
      <c r="BD351" s="181"/>
      <c r="BE351" s="181"/>
      <c r="BF351" s="181"/>
      <c r="BG351" s="181"/>
      <c r="BH351" s="181"/>
      <c r="BI351" s="181"/>
      <c r="BJ351" s="181"/>
      <c r="BK351" s="181"/>
      <c r="BL351" s="181"/>
    </row>
    <row r="352" spans="1:64" x14ac:dyDescent="0.2">
      <c r="A352" s="18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c r="AB352" s="181"/>
      <c r="AC352" s="181"/>
      <c r="AD352" s="181"/>
      <c r="AE352" s="181"/>
      <c r="AF352" s="181"/>
      <c r="AG352" s="181"/>
      <c r="AH352" s="181"/>
      <c r="AI352" s="181"/>
      <c r="AJ352" s="181"/>
      <c r="AK352" s="181"/>
      <c r="AL352" s="181"/>
      <c r="AM352" s="181"/>
      <c r="AN352" s="181"/>
      <c r="AO352" s="181"/>
      <c r="AP352" s="181"/>
      <c r="AQ352" s="181"/>
      <c r="AR352" s="181"/>
      <c r="AS352" s="181"/>
      <c r="AT352" s="181"/>
      <c r="AU352" s="181"/>
      <c r="AV352" s="181"/>
      <c r="AW352" s="181"/>
      <c r="AX352" s="181"/>
      <c r="AY352" s="181"/>
      <c r="AZ352" s="181"/>
      <c r="BA352" s="181"/>
      <c r="BB352" s="181"/>
      <c r="BC352" s="181"/>
      <c r="BD352" s="181"/>
      <c r="BE352" s="181"/>
      <c r="BF352" s="181"/>
      <c r="BG352" s="181"/>
      <c r="BH352" s="181"/>
      <c r="BI352" s="181"/>
      <c r="BJ352" s="181"/>
      <c r="BK352" s="181"/>
      <c r="BL352" s="181"/>
    </row>
    <row r="353" spans="1:64" x14ac:dyDescent="0.2">
      <c r="A353" s="18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c r="AB353" s="181"/>
      <c r="AC353" s="181"/>
      <c r="AD353" s="181"/>
      <c r="AE353" s="181"/>
      <c r="AF353" s="181"/>
      <c r="AG353" s="181"/>
      <c r="AH353" s="181"/>
      <c r="AI353" s="181"/>
      <c r="AJ353" s="181"/>
      <c r="AK353" s="181"/>
      <c r="AL353" s="181"/>
      <c r="AM353" s="181"/>
      <c r="AN353" s="181"/>
      <c r="AO353" s="181"/>
      <c r="AP353" s="181"/>
      <c r="AQ353" s="181"/>
      <c r="AR353" s="181"/>
      <c r="AS353" s="181"/>
      <c r="AT353" s="181"/>
      <c r="AU353" s="181"/>
      <c r="AV353" s="181"/>
      <c r="AW353" s="181"/>
      <c r="AX353" s="181"/>
      <c r="AY353" s="181"/>
      <c r="AZ353" s="181"/>
      <c r="BA353" s="181"/>
      <c r="BB353" s="181"/>
      <c r="BC353" s="181"/>
      <c r="BD353" s="181"/>
      <c r="BE353" s="181"/>
      <c r="BF353" s="181"/>
      <c r="BG353" s="181"/>
      <c r="BH353" s="181"/>
      <c r="BI353" s="181"/>
      <c r="BJ353" s="181"/>
      <c r="BK353" s="181"/>
      <c r="BL353" s="181"/>
    </row>
    <row r="354" spans="1:64" x14ac:dyDescent="0.2">
      <c r="A354" s="18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c r="AB354" s="181"/>
      <c r="AC354" s="181"/>
      <c r="AD354" s="181"/>
      <c r="AE354" s="181"/>
      <c r="AF354" s="181"/>
      <c r="AG354" s="181"/>
      <c r="AH354" s="181"/>
      <c r="AI354" s="181"/>
      <c r="AJ354" s="181"/>
      <c r="AK354" s="181"/>
      <c r="AL354" s="181"/>
      <c r="AM354" s="181"/>
      <c r="AN354" s="181"/>
      <c r="AO354" s="181"/>
      <c r="AP354" s="181"/>
      <c r="AQ354" s="181"/>
      <c r="AR354" s="181"/>
      <c r="AS354" s="181"/>
      <c r="AT354" s="181"/>
      <c r="AU354" s="181"/>
      <c r="AV354" s="181"/>
      <c r="AW354" s="181"/>
      <c r="AX354" s="181"/>
      <c r="AY354" s="181"/>
      <c r="AZ354" s="181"/>
      <c r="BA354" s="181"/>
      <c r="BB354" s="181"/>
      <c r="BC354" s="181"/>
      <c r="BD354" s="181"/>
      <c r="BE354" s="181"/>
      <c r="BF354" s="181"/>
      <c r="BG354" s="181"/>
      <c r="BH354" s="181"/>
      <c r="BI354" s="181"/>
      <c r="BJ354" s="181"/>
      <c r="BK354" s="181"/>
      <c r="BL354" s="181"/>
    </row>
    <row r="355" spans="1:64" x14ac:dyDescent="0.2">
      <c r="A355" s="18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c r="AB355" s="181"/>
      <c r="AC355" s="181"/>
      <c r="AD355" s="181"/>
      <c r="AE355" s="181"/>
      <c r="AF355" s="181"/>
      <c r="AG355" s="181"/>
      <c r="AH355" s="181"/>
      <c r="AI355" s="181"/>
      <c r="AJ355" s="181"/>
      <c r="AK355" s="181"/>
      <c r="AL355" s="181"/>
      <c r="AM355" s="181"/>
      <c r="AN355" s="181"/>
      <c r="AO355" s="181"/>
      <c r="AP355" s="181"/>
      <c r="AQ355" s="181"/>
      <c r="AR355" s="181"/>
      <c r="AS355" s="181"/>
      <c r="AT355" s="181"/>
      <c r="AU355" s="181"/>
      <c r="AV355" s="181"/>
      <c r="AW355" s="181"/>
      <c r="AX355" s="181"/>
      <c r="AY355" s="181"/>
      <c r="AZ355" s="181"/>
      <c r="BA355" s="181"/>
      <c r="BB355" s="181"/>
      <c r="BC355" s="181"/>
      <c r="BD355" s="181"/>
      <c r="BE355" s="181"/>
      <c r="BF355" s="181"/>
      <c r="BG355" s="181"/>
      <c r="BH355" s="181"/>
      <c r="BI355" s="181"/>
      <c r="BJ355" s="181"/>
      <c r="BK355" s="181"/>
      <c r="BL355" s="181"/>
    </row>
    <row r="356" spans="1:64" x14ac:dyDescent="0.2">
      <c r="A356" s="18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c r="AB356" s="181"/>
      <c r="AC356" s="181"/>
      <c r="AD356" s="181"/>
      <c r="AE356" s="181"/>
      <c r="AF356" s="181"/>
      <c r="AG356" s="181"/>
      <c r="AH356" s="181"/>
      <c r="AI356" s="181"/>
      <c r="AJ356" s="181"/>
      <c r="AK356" s="181"/>
      <c r="AL356" s="181"/>
      <c r="AM356" s="181"/>
      <c r="AN356" s="181"/>
      <c r="AO356" s="181"/>
      <c r="AP356" s="181"/>
      <c r="AQ356" s="181"/>
      <c r="AR356" s="181"/>
      <c r="AS356" s="181"/>
      <c r="AT356" s="181"/>
      <c r="AU356" s="181"/>
      <c r="AV356" s="181"/>
      <c r="AW356" s="181"/>
      <c r="AX356" s="181"/>
      <c r="AY356" s="181"/>
      <c r="AZ356" s="181"/>
      <c r="BA356" s="181"/>
      <c r="BB356" s="181"/>
      <c r="BC356" s="181"/>
      <c r="BD356" s="181"/>
      <c r="BE356" s="181"/>
      <c r="BF356" s="181"/>
      <c r="BG356" s="181"/>
      <c r="BH356" s="181"/>
      <c r="BI356" s="181"/>
      <c r="BJ356" s="181"/>
      <c r="BK356" s="181"/>
      <c r="BL356" s="181"/>
    </row>
    <row r="357" spans="1:64" x14ac:dyDescent="0.2">
      <c r="A357" s="18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c r="AB357" s="181"/>
      <c r="AC357" s="181"/>
      <c r="AD357" s="181"/>
      <c r="AE357" s="181"/>
      <c r="AF357" s="181"/>
      <c r="AG357" s="181"/>
      <c r="AH357" s="181"/>
      <c r="AI357" s="181"/>
      <c r="AJ357" s="181"/>
      <c r="AK357" s="181"/>
      <c r="AL357" s="181"/>
      <c r="AM357" s="181"/>
      <c r="AN357" s="181"/>
      <c r="AO357" s="181"/>
      <c r="AP357" s="181"/>
      <c r="AQ357" s="181"/>
      <c r="AR357" s="181"/>
      <c r="AS357" s="181"/>
      <c r="AT357" s="181"/>
      <c r="AU357" s="181"/>
      <c r="AV357" s="181"/>
      <c r="AW357" s="181"/>
      <c r="AX357" s="181"/>
      <c r="AY357" s="181"/>
      <c r="AZ357" s="181"/>
      <c r="BA357" s="181"/>
      <c r="BB357" s="181"/>
      <c r="BC357" s="181"/>
      <c r="BD357" s="181"/>
      <c r="BE357" s="181"/>
      <c r="BF357" s="181"/>
      <c r="BG357" s="181"/>
      <c r="BH357" s="181"/>
      <c r="BI357" s="181"/>
      <c r="BJ357" s="181"/>
      <c r="BK357" s="181"/>
      <c r="BL357" s="181"/>
    </row>
    <row r="358" spans="1:64" x14ac:dyDescent="0.2">
      <c r="A358" s="18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c r="AB358" s="181"/>
      <c r="AC358" s="181"/>
      <c r="AD358" s="181"/>
      <c r="AE358" s="181"/>
      <c r="AF358" s="181"/>
      <c r="AG358" s="181"/>
      <c r="AH358" s="181"/>
      <c r="AI358" s="181"/>
      <c r="AJ358" s="181"/>
      <c r="AK358" s="181"/>
      <c r="AL358" s="181"/>
      <c r="AM358" s="181"/>
      <c r="AN358" s="181"/>
      <c r="AO358" s="181"/>
      <c r="AP358" s="181"/>
      <c r="AQ358" s="181"/>
      <c r="AR358" s="181"/>
      <c r="AS358" s="181"/>
      <c r="AT358" s="181"/>
      <c r="AU358" s="181"/>
      <c r="AV358" s="181"/>
      <c r="AW358" s="181"/>
      <c r="AX358" s="181"/>
      <c r="AY358" s="181"/>
      <c r="AZ358" s="181"/>
      <c r="BA358" s="181"/>
      <c r="BB358" s="181"/>
      <c r="BC358" s="181"/>
      <c r="BD358" s="181"/>
      <c r="BE358" s="181"/>
      <c r="BF358" s="181"/>
      <c r="BG358" s="181"/>
      <c r="BH358" s="181"/>
      <c r="BI358" s="181"/>
      <c r="BJ358" s="181"/>
      <c r="BK358" s="181"/>
      <c r="BL358" s="181"/>
    </row>
    <row r="359" spans="1:64" x14ac:dyDescent="0.2">
      <c r="A359" s="18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c r="AB359" s="181"/>
      <c r="AC359" s="181"/>
      <c r="AD359" s="181"/>
      <c r="AE359" s="181"/>
      <c r="AF359" s="181"/>
      <c r="AG359" s="181"/>
      <c r="AH359" s="181"/>
      <c r="AI359" s="181"/>
      <c r="AJ359" s="181"/>
      <c r="AK359" s="181"/>
      <c r="AL359" s="181"/>
      <c r="AM359" s="181"/>
      <c r="AN359" s="181"/>
      <c r="AO359" s="181"/>
      <c r="AP359" s="181"/>
      <c r="AQ359" s="181"/>
      <c r="AR359" s="181"/>
      <c r="AS359" s="181"/>
      <c r="AT359" s="181"/>
      <c r="AU359" s="181"/>
      <c r="AV359" s="181"/>
      <c r="AW359" s="181"/>
      <c r="AX359" s="181"/>
      <c r="AY359" s="181"/>
      <c r="AZ359" s="181"/>
      <c r="BA359" s="181"/>
      <c r="BB359" s="181"/>
      <c r="BC359" s="181"/>
      <c r="BD359" s="181"/>
      <c r="BE359" s="181"/>
      <c r="BF359" s="181"/>
      <c r="BG359" s="181"/>
      <c r="BH359" s="181"/>
      <c r="BI359" s="181"/>
      <c r="BJ359" s="181"/>
      <c r="BK359" s="181"/>
      <c r="BL359" s="181"/>
    </row>
    <row r="360" spans="1:64" x14ac:dyDescent="0.2">
      <c r="A360" s="18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c r="AB360" s="181"/>
      <c r="AC360" s="181"/>
      <c r="AD360" s="181"/>
      <c r="AE360" s="181"/>
      <c r="AF360" s="181"/>
      <c r="AG360" s="181"/>
      <c r="AH360" s="181"/>
      <c r="AI360" s="181"/>
      <c r="AJ360" s="181"/>
      <c r="AK360" s="181"/>
      <c r="AL360" s="181"/>
      <c r="AM360" s="181"/>
      <c r="AN360" s="181"/>
      <c r="AO360" s="181"/>
      <c r="AP360" s="181"/>
      <c r="AQ360" s="181"/>
      <c r="AR360" s="181"/>
      <c r="AS360" s="181"/>
      <c r="AT360" s="181"/>
      <c r="AU360" s="181"/>
      <c r="AV360" s="181"/>
      <c r="AW360" s="181"/>
      <c r="AX360" s="181"/>
      <c r="AY360" s="181"/>
      <c r="AZ360" s="181"/>
      <c r="BA360" s="181"/>
      <c r="BB360" s="181"/>
      <c r="BC360" s="181"/>
      <c r="BD360" s="181"/>
      <c r="BE360" s="181"/>
      <c r="BF360" s="181"/>
      <c r="BG360" s="181"/>
      <c r="BH360" s="181"/>
      <c r="BI360" s="181"/>
      <c r="BJ360" s="181"/>
      <c r="BK360" s="181"/>
      <c r="BL360" s="181"/>
    </row>
    <row r="361" spans="1:64" x14ac:dyDescent="0.2">
      <c r="A361" s="18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c r="AB361" s="181"/>
      <c r="AC361" s="181"/>
      <c r="AD361" s="181"/>
      <c r="AE361" s="181"/>
      <c r="AF361" s="181"/>
      <c r="AG361" s="181"/>
      <c r="AH361" s="181"/>
      <c r="AI361" s="181"/>
      <c r="AJ361" s="181"/>
      <c r="AK361" s="181"/>
      <c r="AL361" s="181"/>
      <c r="AM361" s="181"/>
      <c r="AN361" s="181"/>
      <c r="AO361" s="181"/>
      <c r="AP361" s="181"/>
      <c r="AQ361" s="181"/>
      <c r="AR361" s="181"/>
      <c r="AS361" s="181"/>
      <c r="AT361" s="181"/>
      <c r="AU361" s="181"/>
      <c r="AV361" s="181"/>
      <c r="AW361" s="181"/>
      <c r="AX361" s="181"/>
      <c r="AY361" s="181"/>
      <c r="AZ361" s="181"/>
      <c r="BA361" s="181"/>
      <c r="BB361" s="181"/>
      <c r="BC361" s="181"/>
      <c r="BD361" s="181"/>
      <c r="BE361" s="181"/>
      <c r="BF361" s="181"/>
      <c r="BG361" s="181"/>
      <c r="BH361" s="181"/>
      <c r="BI361" s="181"/>
      <c r="BJ361" s="181"/>
      <c r="BK361" s="181"/>
      <c r="BL361" s="181"/>
    </row>
    <row r="362" spans="1:64" x14ac:dyDescent="0.2">
      <c r="A362" s="18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c r="AB362" s="181"/>
      <c r="AC362" s="181"/>
      <c r="AD362" s="181"/>
      <c r="AE362" s="181"/>
      <c r="AF362" s="181"/>
      <c r="AG362" s="181"/>
      <c r="AH362" s="181"/>
      <c r="AI362" s="181"/>
      <c r="AJ362" s="181"/>
      <c r="AK362" s="181"/>
      <c r="AL362" s="181"/>
      <c r="AM362" s="181"/>
      <c r="AN362" s="181"/>
      <c r="AO362" s="181"/>
      <c r="AP362" s="181"/>
      <c r="AQ362" s="181"/>
      <c r="AR362" s="181"/>
      <c r="AS362" s="181"/>
      <c r="AT362" s="181"/>
      <c r="AU362" s="181"/>
      <c r="AV362" s="181"/>
      <c r="AW362" s="181"/>
      <c r="AX362" s="181"/>
      <c r="AY362" s="181"/>
      <c r="AZ362" s="181"/>
      <c r="BA362" s="181"/>
      <c r="BB362" s="181"/>
      <c r="BC362" s="181"/>
      <c r="BD362" s="181"/>
      <c r="BE362" s="181"/>
      <c r="BF362" s="181"/>
      <c r="BG362" s="181"/>
      <c r="BH362" s="181"/>
      <c r="BI362" s="181"/>
      <c r="BJ362" s="181"/>
      <c r="BK362" s="181"/>
      <c r="BL362" s="181"/>
    </row>
    <row r="363" spans="1:64" x14ac:dyDescent="0.2">
      <c r="A363" s="18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c r="AB363" s="181"/>
      <c r="AC363" s="181"/>
      <c r="AD363" s="181"/>
      <c r="AE363" s="181"/>
      <c r="AF363" s="181"/>
      <c r="AG363" s="181"/>
      <c r="AH363" s="181"/>
      <c r="AI363" s="181"/>
      <c r="AJ363" s="181"/>
      <c r="AK363" s="181"/>
      <c r="AL363" s="181"/>
      <c r="AM363" s="181"/>
      <c r="AN363" s="181"/>
      <c r="AO363" s="181"/>
      <c r="AP363" s="181"/>
      <c r="AQ363" s="181"/>
      <c r="AR363" s="181"/>
      <c r="AS363" s="181"/>
      <c r="AT363" s="181"/>
      <c r="AU363" s="181"/>
      <c r="AV363" s="181"/>
      <c r="AW363" s="181"/>
      <c r="AX363" s="181"/>
      <c r="AY363" s="181"/>
      <c r="AZ363" s="181"/>
      <c r="BA363" s="181"/>
      <c r="BB363" s="181"/>
      <c r="BC363" s="181"/>
      <c r="BD363" s="181"/>
      <c r="BE363" s="181"/>
      <c r="BF363" s="181"/>
      <c r="BG363" s="181"/>
      <c r="BH363" s="181"/>
      <c r="BI363" s="181"/>
      <c r="BJ363" s="181"/>
      <c r="BK363" s="181"/>
      <c r="BL363" s="181"/>
    </row>
    <row r="364" spans="1:64" x14ac:dyDescent="0.2">
      <c r="A364" s="18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c r="AB364" s="181"/>
      <c r="AC364" s="181"/>
      <c r="AD364" s="181"/>
      <c r="AE364" s="181"/>
      <c r="AF364" s="181"/>
      <c r="AG364" s="181"/>
      <c r="AH364" s="181"/>
      <c r="AI364" s="181"/>
      <c r="AJ364" s="181"/>
      <c r="AK364" s="181"/>
      <c r="AL364" s="181"/>
      <c r="AM364" s="181"/>
      <c r="AN364" s="181"/>
      <c r="AO364" s="181"/>
      <c r="AP364" s="181"/>
      <c r="AQ364" s="181"/>
      <c r="AR364" s="181"/>
      <c r="AS364" s="181"/>
      <c r="AT364" s="181"/>
      <c r="AU364" s="181"/>
      <c r="AV364" s="181"/>
      <c r="AW364" s="181"/>
      <c r="AX364" s="181"/>
      <c r="AY364" s="181"/>
      <c r="AZ364" s="181"/>
      <c r="BA364" s="181"/>
      <c r="BB364" s="181"/>
      <c r="BC364" s="181"/>
      <c r="BD364" s="181"/>
      <c r="BE364" s="181"/>
      <c r="BF364" s="181"/>
      <c r="BG364" s="181"/>
      <c r="BH364" s="181"/>
      <c r="BI364" s="181"/>
      <c r="BJ364" s="181"/>
      <c r="BK364" s="181"/>
      <c r="BL364" s="181"/>
    </row>
    <row r="365" spans="1:64" x14ac:dyDescent="0.2">
      <c r="A365" s="18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c r="AB365" s="181"/>
      <c r="AC365" s="181"/>
      <c r="AD365" s="181"/>
      <c r="AE365" s="181"/>
      <c r="AF365" s="181"/>
      <c r="AG365" s="181"/>
      <c r="AH365" s="181"/>
      <c r="AI365" s="181"/>
      <c r="AJ365" s="181"/>
      <c r="AK365" s="181"/>
      <c r="AL365" s="181"/>
      <c r="AM365" s="181"/>
      <c r="AN365" s="181"/>
      <c r="AO365" s="181"/>
      <c r="AP365" s="181"/>
      <c r="AQ365" s="181"/>
      <c r="AR365" s="181"/>
      <c r="AS365" s="181"/>
      <c r="AT365" s="181"/>
      <c r="AU365" s="181"/>
      <c r="AV365" s="181"/>
      <c r="AW365" s="181"/>
      <c r="AX365" s="181"/>
      <c r="AY365" s="181"/>
      <c r="AZ365" s="181"/>
      <c r="BA365" s="181"/>
      <c r="BB365" s="181"/>
      <c r="BC365" s="181"/>
      <c r="BD365" s="181"/>
      <c r="BE365" s="181"/>
      <c r="BF365" s="181"/>
      <c r="BG365" s="181"/>
      <c r="BH365" s="181"/>
      <c r="BI365" s="181"/>
      <c r="BJ365" s="181"/>
      <c r="BK365" s="181"/>
      <c r="BL365" s="181"/>
    </row>
    <row r="366" spans="1:64" x14ac:dyDescent="0.2">
      <c r="A366" s="18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c r="AB366" s="181"/>
      <c r="AC366" s="181"/>
      <c r="AD366" s="181"/>
      <c r="AE366" s="181"/>
      <c r="AF366" s="181"/>
      <c r="AG366" s="181"/>
      <c r="AH366" s="181"/>
      <c r="AI366" s="181"/>
      <c r="AJ366" s="181"/>
      <c r="AK366" s="181"/>
      <c r="AL366" s="181"/>
      <c r="AM366" s="181"/>
      <c r="AN366" s="181"/>
      <c r="AO366" s="181"/>
      <c r="AP366" s="181"/>
      <c r="AQ366" s="181"/>
      <c r="AR366" s="181"/>
      <c r="AS366" s="181"/>
      <c r="AT366" s="181"/>
      <c r="AU366" s="181"/>
      <c r="AV366" s="181"/>
      <c r="AW366" s="181"/>
      <c r="AX366" s="181"/>
      <c r="AY366" s="181"/>
      <c r="AZ366" s="181"/>
      <c r="BA366" s="181"/>
      <c r="BB366" s="181"/>
      <c r="BC366" s="181"/>
      <c r="BD366" s="181"/>
      <c r="BE366" s="181"/>
      <c r="BF366" s="181"/>
      <c r="BG366" s="181"/>
      <c r="BH366" s="181"/>
      <c r="BI366" s="181"/>
      <c r="BJ366" s="181"/>
      <c r="BK366" s="181"/>
      <c r="BL366" s="181"/>
    </row>
    <row r="367" spans="1:64" x14ac:dyDescent="0.2">
      <c r="A367" s="18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c r="AB367" s="181"/>
      <c r="AC367" s="181"/>
      <c r="AD367" s="181"/>
      <c r="AE367" s="181"/>
      <c r="AF367" s="181"/>
      <c r="AG367" s="181"/>
      <c r="AH367" s="181"/>
      <c r="AI367" s="181"/>
      <c r="AJ367" s="181"/>
      <c r="AK367" s="181"/>
      <c r="AL367" s="181"/>
      <c r="AM367" s="181"/>
      <c r="AN367" s="181"/>
      <c r="AO367" s="181"/>
      <c r="AP367" s="181"/>
      <c r="AQ367" s="181"/>
      <c r="AR367" s="181"/>
      <c r="AS367" s="181"/>
      <c r="AT367" s="181"/>
      <c r="AU367" s="181"/>
      <c r="AV367" s="181"/>
      <c r="AW367" s="181"/>
      <c r="AX367" s="181"/>
      <c r="AY367" s="181"/>
      <c r="AZ367" s="181"/>
      <c r="BA367" s="181"/>
      <c r="BB367" s="181"/>
      <c r="BC367" s="181"/>
      <c r="BD367" s="181"/>
      <c r="BE367" s="181"/>
      <c r="BF367" s="181"/>
      <c r="BG367" s="181"/>
      <c r="BH367" s="181"/>
      <c r="BI367" s="181"/>
      <c r="BJ367" s="181"/>
      <c r="BK367" s="181"/>
      <c r="BL367" s="181"/>
    </row>
    <row r="368" spans="1:64" x14ac:dyDescent="0.2">
      <c r="A368" s="18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c r="AB368" s="181"/>
      <c r="AC368" s="181"/>
      <c r="AD368" s="181"/>
      <c r="AE368" s="181"/>
      <c r="AF368" s="181"/>
      <c r="AG368" s="181"/>
      <c r="AH368" s="181"/>
      <c r="AI368" s="181"/>
      <c r="AJ368" s="181"/>
      <c r="AK368" s="181"/>
      <c r="AL368" s="181"/>
      <c r="AM368" s="181"/>
      <c r="AN368" s="181"/>
      <c r="AO368" s="181"/>
      <c r="AP368" s="181"/>
      <c r="AQ368" s="181"/>
      <c r="AR368" s="181"/>
      <c r="AS368" s="181"/>
      <c r="AT368" s="181"/>
      <c r="AU368" s="181"/>
      <c r="AV368" s="181"/>
      <c r="AW368" s="181"/>
      <c r="AX368" s="181"/>
      <c r="AY368" s="181"/>
      <c r="AZ368" s="181"/>
      <c r="BA368" s="181"/>
      <c r="BB368" s="181"/>
      <c r="BC368" s="181"/>
      <c r="BD368" s="181"/>
      <c r="BE368" s="181"/>
      <c r="BF368" s="181"/>
      <c r="BG368" s="181"/>
      <c r="BH368" s="181"/>
      <c r="BI368" s="181"/>
      <c r="BJ368" s="181"/>
      <c r="BK368" s="181"/>
      <c r="BL368" s="181"/>
    </row>
    <row r="369" spans="1:64" x14ac:dyDescent="0.2">
      <c r="A369" s="18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c r="AB369" s="181"/>
      <c r="AC369" s="181"/>
      <c r="AD369" s="181"/>
      <c r="AE369" s="181"/>
      <c r="AF369" s="181"/>
      <c r="AG369" s="181"/>
      <c r="AH369" s="181"/>
      <c r="AI369" s="181"/>
      <c r="AJ369" s="181"/>
      <c r="AK369" s="181"/>
      <c r="AL369" s="181"/>
      <c r="AM369" s="181"/>
      <c r="AN369" s="181"/>
      <c r="AO369" s="181"/>
      <c r="AP369" s="181"/>
      <c r="AQ369" s="181"/>
      <c r="AR369" s="181"/>
      <c r="AS369" s="181"/>
      <c r="AT369" s="181"/>
      <c r="AU369" s="181"/>
      <c r="AV369" s="181"/>
      <c r="AW369" s="181"/>
      <c r="AX369" s="181"/>
      <c r="AY369" s="181"/>
      <c r="AZ369" s="181"/>
      <c r="BA369" s="181"/>
      <c r="BB369" s="181"/>
      <c r="BC369" s="181"/>
      <c r="BD369" s="181"/>
      <c r="BE369" s="181"/>
      <c r="BF369" s="181"/>
      <c r="BG369" s="181"/>
      <c r="BH369" s="181"/>
      <c r="BI369" s="181"/>
      <c r="BJ369" s="181"/>
      <c r="BK369" s="181"/>
      <c r="BL369" s="181"/>
    </row>
    <row r="370" spans="1:64" x14ac:dyDescent="0.2">
      <c r="A370" s="18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c r="AB370" s="181"/>
      <c r="AC370" s="181"/>
      <c r="AD370" s="181"/>
      <c r="AE370" s="181"/>
      <c r="AF370" s="181"/>
      <c r="AG370" s="181"/>
      <c r="AH370" s="181"/>
      <c r="AI370" s="181"/>
      <c r="AJ370" s="181"/>
      <c r="AK370" s="181"/>
      <c r="AL370" s="181"/>
      <c r="AM370" s="181"/>
      <c r="AN370" s="181"/>
      <c r="AO370" s="181"/>
      <c r="AP370" s="181"/>
      <c r="AQ370" s="181"/>
      <c r="AR370" s="181"/>
      <c r="AS370" s="181"/>
      <c r="AT370" s="181"/>
      <c r="AU370" s="181"/>
      <c r="AV370" s="181"/>
      <c r="AW370" s="181"/>
      <c r="AX370" s="181"/>
      <c r="AY370" s="181"/>
      <c r="AZ370" s="181"/>
      <c r="BA370" s="181"/>
      <c r="BB370" s="181"/>
      <c r="BC370" s="181"/>
      <c r="BD370" s="181"/>
      <c r="BE370" s="181"/>
      <c r="BF370" s="181"/>
      <c r="BG370" s="181"/>
      <c r="BH370" s="181"/>
      <c r="BI370" s="181"/>
      <c r="BJ370" s="181"/>
      <c r="BK370" s="181"/>
      <c r="BL370" s="181"/>
    </row>
    <row r="371" spans="1:64" x14ac:dyDescent="0.2">
      <c r="A371" s="18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c r="AB371" s="181"/>
      <c r="AC371" s="181"/>
      <c r="AD371" s="181"/>
      <c r="AE371" s="181"/>
      <c r="AF371" s="181"/>
      <c r="AG371" s="181"/>
      <c r="AH371" s="181"/>
      <c r="AI371" s="181"/>
      <c r="AJ371" s="181"/>
      <c r="AK371" s="181"/>
      <c r="AL371" s="181"/>
      <c r="AM371" s="181"/>
      <c r="AN371" s="181"/>
      <c r="AO371" s="181"/>
      <c r="AP371" s="181"/>
      <c r="AQ371" s="181"/>
      <c r="AR371" s="181"/>
      <c r="AS371" s="181"/>
      <c r="AT371" s="181"/>
      <c r="AU371" s="181"/>
      <c r="AV371" s="181"/>
      <c r="AW371" s="181"/>
      <c r="AX371" s="181"/>
      <c r="AY371" s="181"/>
      <c r="AZ371" s="181"/>
      <c r="BA371" s="181"/>
      <c r="BB371" s="181"/>
      <c r="BC371" s="181"/>
      <c r="BD371" s="181"/>
      <c r="BE371" s="181"/>
      <c r="BF371" s="181"/>
      <c r="BG371" s="181"/>
      <c r="BH371" s="181"/>
      <c r="BI371" s="181"/>
      <c r="BJ371" s="181"/>
      <c r="BK371" s="181"/>
      <c r="BL371" s="181"/>
    </row>
    <row r="372" spans="1:64" x14ac:dyDescent="0.2">
      <c r="A372" s="18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c r="AB372" s="181"/>
      <c r="AC372" s="181"/>
      <c r="AD372" s="181"/>
      <c r="AE372" s="181"/>
      <c r="AF372" s="181"/>
      <c r="AG372" s="181"/>
      <c r="AH372" s="181"/>
      <c r="AI372" s="181"/>
      <c r="AJ372" s="181"/>
      <c r="AK372" s="181"/>
      <c r="AL372" s="181"/>
      <c r="AM372" s="181"/>
      <c r="AN372" s="181"/>
      <c r="AO372" s="181"/>
      <c r="AP372" s="181"/>
      <c r="AQ372" s="181"/>
      <c r="AR372" s="181"/>
      <c r="AS372" s="181"/>
      <c r="AT372" s="181"/>
      <c r="AU372" s="181"/>
      <c r="AV372" s="181"/>
      <c r="AW372" s="181"/>
      <c r="AX372" s="181"/>
      <c r="AY372" s="181"/>
      <c r="AZ372" s="181"/>
      <c r="BA372" s="181"/>
      <c r="BB372" s="181"/>
      <c r="BC372" s="181"/>
      <c r="BD372" s="181"/>
      <c r="BE372" s="181"/>
      <c r="BF372" s="181"/>
      <c r="BG372" s="181"/>
      <c r="BH372" s="181"/>
      <c r="BI372" s="181"/>
      <c r="BJ372" s="181"/>
      <c r="BK372" s="181"/>
      <c r="BL372" s="181"/>
    </row>
    <row r="373" spans="1:64" x14ac:dyDescent="0.2">
      <c r="A373" s="18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c r="AB373" s="181"/>
      <c r="AC373" s="181"/>
      <c r="AD373" s="181"/>
      <c r="AE373" s="181"/>
      <c r="AF373" s="181"/>
      <c r="AG373" s="181"/>
      <c r="AH373" s="181"/>
      <c r="AI373" s="181"/>
      <c r="AJ373" s="181"/>
      <c r="AK373" s="181"/>
      <c r="AL373" s="181"/>
      <c r="AM373" s="181"/>
      <c r="AN373" s="181"/>
      <c r="AO373" s="181"/>
      <c r="AP373" s="181"/>
      <c r="AQ373" s="181"/>
      <c r="AR373" s="181"/>
      <c r="AS373" s="181"/>
      <c r="AT373" s="181"/>
      <c r="AU373" s="181"/>
      <c r="AV373" s="181"/>
      <c r="AW373" s="181"/>
      <c r="AX373" s="181"/>
      <c r="AY373" s="181"/>
      <c r="AZ373" s="181"/>
      <c r="BA373" s="181"/>
      <c r="BB373" s="181"/>
      <c r="BC373" s="181"/>
      <c r="BD373" s="181"/>
      <c r="BE373" s="181"/>
      <c r="BF373" s="181"/>
      <c r="BG373" s="181"/>
      <c r="BH373" s="181"/>
      <c r="BI373" s="181"/>
      <c r="BJ373" s="181"/>
      <c r="BK373" s="181"/>
      <c r="BL373" s="181"/>
    </row>
    <row r="374" spans="1:64" x14ac:dyDescent="0.2">
      <c r="A374" s="18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c r="AB374" s="181"/>
      <c r="AC374" s="181"/>
      <c r="AD374" s="181"/>
      <c r="AE374" s="181"/>
      <c r="AF374" s="181"/>
      <c r="AG374" s="181"/>
      <c r="AH374" s="181"/>
      <c r="AI374" s="181"/>
      <c r="AJ374" s="181"/>
      <c r="AK374" s="181"/>
      <c r="AL374" s="181"/>
      <c r="AM374" s="181"/>
      <c r="AN374" s="181"/>
      <c r="AO374" s="181"/>
      <c r="AP374" s="181"/>
      <c r="AQ374" s="181"/>
      <c r="AR374" s="181"/>
      <c r="AS374" s="181"/>
      <c r="AT374" s="181"/>
      <c r="AU374" s="181"/>
      <c r="AV374" s="181"/>
      <c r="AW374" s="181"/>
      <c r="AX374" s="181"/>
      <c r="AY374" s="181"/>
      <c r="AZ374" s="181"/>
      <c r="BA374" s="181"/>
      <c r="BB374" s="181"/>
      <c r="BC374" s="181"/>
      <c r="BD374" s="181"/>
      <c r="BE374" s="181"/>
      <c r="BF374" s="181"/>
      <c r="BG374" s="181"/>
      <c r="BH374" s="181"/>
      <c r="BI374" s="181"/>
      <c r="BJ374" s="181"/>
      <c r="BK374" s="181"/>
      <c r="BL374" s="181"/>
    </row>
    <row r="375" spans="1:64" x14ac:dyDescent="0.2">
      <c r="A375" s="18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c r="AB375" s="181"/>
      <c r="AC375" s="181"/>
      <c r="AD375" s="181"/>
      <c r="AE375" s="181"/>
      <c r="AF375" s="181"/>
      <c r="AG375" s="181"/>
      <c r="AH375" s="181"/>
      <c r="AI375" s="181"/>
      <c r="AJ375" s="181"/>
      <c r="AK375" s="181"/>
      <c r="AL375" s="181"/>
      <c r="AM375" s="181"/>
      <c r="AN375" s="181"/>
      <c r="AO375" s="181"/>
      <c r="AP375" s="181"/>
      <c r="AQ375" s="181"/>
      <c r="AR375" s="181"/>
      <c r="AS375" s="181"/>
      <c r="AT375" s="181"/>
      <c r="AU375" s="181"/>
      <c r="AV375" s="181"/>
      <c r="AW375" s="181"/>
      <c r="AX375" s="181"/>
      <c r="AY375" s="181"/>
      <c r="AZ375" s="181"/>
      <c r="BA375" s="181"/>
      <c r="BB375" s="181"/>
      <c r="BC375" s="181"/>
      <c r="BD375" s="181"/>
      <c r="BE375" s="181"/>
      <c r="BF375" s="181"/>
      <c r="BG375" s="181"/>
      <c r="BH375" s="181"/>
      <c r="BI375" s="181"/>
      <c r="BJ375" s="181"/>
      <c r="BK375" s="181"/>
      <c r="BL375" s="181"/>
    </row>
    <row r="376" spans="1:64" x14ac:dyDescent="0.2">
      <c r="A376" s="18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c r="AB376" s="181"/>
      <c r="AC376" s="181"/>
      <c r="AD376" s="181"/>
      <c r="AE376" s="181"/>
      <c r="AF376" s="181"/>
      <c r="AG376" s="181"/>
      <c r="AH376" s="181"/>
      <c r="AI376" s="181"/>
      <c r="AJ376" s="181"/>
      <c r="AK376" s="181"/>
      <c r="AL376" s="181"/>
      <c r="AM376" s="181"/>
      <c r="AN376" s="181"/>
      <c r="AO376" s="181"/>
      <c r="AP376" s="181"/>
      <c r="AQ376" s="181"/>
      <c r="AR376" s="181"/>
      <c r="AS376" s="181"/>
      <c r="AT376" s="181"/>
      <c r="AU376" s="181"/>
      <c r="AV376" s="181"/>
      <c r="AW376" s="181"/>
      <c r="AX376" s="181"/>
      <c r="AY376" s="181"/>
      <c r="AZ376" s="181"/>
      <c r="BA376" s="181"/>
      <c r="BB376" s="181"/>
      <c r="BC376" s="181"/>
      <c r="BD376" s="181"/>
      <c r="BE376" s="181"/>
      <c r="BF376" s="181"/>
      <c r="BG376" s="181"/>
      <c r="BH376" s="181"/>
      <c r="BI376" s="181"/>
      <c r="BJ376" s="181"/>
      <c r="BK376" s="181"/>
      <c r="BL376" s="181"/>
    </row>
    <row r="377" spans="1:64" x14ac:dyDescent="0.2">
      <c r="A377" s="18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c r="AB377" s="181"/>
      <c r="AC377" s="181"/>
      <c r="AD377" s="181"/>
      <c r="AE377" s="181"/>
      <c r="AF377" s="181"/>
      <c r="AG377" s="181"/>
      <c r="AH377" s="181"/>
      <c r="AI377" s="181"/>
      <c r="AJ377" s="181"/>
      <c r="AK377" s="181"/>
      <c r="AL377" s="181"/>
      <c r="AM377" s="181"/>
      <c r="AN377" s="181"/>
      <c r="AO377" s="181"/>
      <c r="AP377" s="181"/>
      <c r="AQ377" s="181"/>
      <c r="AR377" s="181"/>
      <c r="AS377" s="181"/>
      <c r="AT377" s="181"/>
      <c r="AU377" s="181"/>
      <c r="AV377" s="181"/>
      <c r="AW377" s="181"/>
      <c r="AX377" s="181"/>
      <c r="AY377" s="181"/>
      <c r="AZ377" s="181"/>
      <c r="BA377" s="181"/>
      <c r="BB377" s="181"/>
      <c r="BC377" s="181"/>
      <c r="BD377" s="181"/>
      <c r="BE377" s="181"/>
      <c r="BF377" s="181"/>
      <c r="BG377" s="181"/>
      <c r="BH377" s="181"/>
      <c r="BI377" s="181"/>
      <c r="BJ377" s="181"/>
      <c r="BK377" s="181"/>
      <c r="BL377" s="181"/>
    </row>
    <row r="378" spans="1:64" x14ac:dyDescent="0.2">
      <c r="A378" s="18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c r="AB378" s="181"/>
      <c r="AC378" s="181"/>
      <c r="AD378" s="181"/>
      <c r="AE378" s="181"/>
      <c r="AF378" s="181"/>
      <c r="AG378" s="181"/>
      <c r="AH378" s="181"/>
      <c r="AI378" s="181"/>
      <c r="AJ378" s="181"/>
      <c r="AK378" s="181"/>
      <c r="AL378" s="181"/>
      <c r="AM378" s="181"/>
      <c r="AN378" s="181"/>
      <c r="AO378" s="181"/>
      <c r="AP378" s="181"/>
      <c r="AQ378" s="181"/>
      <c r="AR378" s="181"/>
      <c r="AS378" s="181"/>
      <c r="AT378" s="181"/>
      <c r="AU378" s="181"/>
      <c r="AV378" s="181"/>
      <c r="AW378" s="181"/>
      <c r="AX378" s="181"/>
      <c r="AY378" s="181"/>
      <c r="AZ378" s="181"/>
      <c r="BA378" s="181"/>
      <c r="BB378" s="181"/>
      <c r="BC378" s="181"/>
      <c r="BD378" s="181"/>
      <c r="BE378" s="181"/>
      <c r="BF378" s="181"/>
      <c r="BG378" s="181"/>
      <c r="BH378" s="181"/>
      <c r="BI378" s="181"/>
      <c r="BJ378" s="181"/>
      <c r="BK378" s="181"/>
      <c r="BL378" s="181"/>
    </row>
    <row r="379" spans="1:64" x14ac:dyDescent="0.2">
      <c r="A379" s="18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c r="AB379" s="181"/>
      <c r="AC379" s="181"/>
      <c r="AD379" s="181"/>
      <c r="AE379" s="181"/>
      <c r="AF379" s="181"/>
      <c r="AG379" s="181"/>
      <c r="AH379" s="181"/>
      <c r="AI379" s="181"/>
      <c r="AJ379" s="181"/>
      <c r="AK379" s="181"/>
      <c r="AL379" s="181"/>
      <c r="AM379" s="181"/>
      <c r="AN379" s="181"/>
      <c r="AO379" s="181"/>
      <c r="AP379" s="181"/>
      <c r="AQ379" s="181"/>
      <c r="AR379" s="181"/>
      <c r="AS379" s="181"/>
      <c r="AT379" s="181"/>
      <c r="AU379" s="181"/>
      <c r="AV379" s="181"/>
      <c r="AW379" s="181"/>
      <c r="AX379" s="181"/>
      <c r="AY379" s="181"/>
      <c r="AZ379" s="181"/>
      <c r="BA379" s="181"/>
      <c r="BB379" s="181"/>
      <c r="BC379" s="181"/>
      <c r="BD379" s="181"/>
      <c r="BE379" s="181"/>
      <c r="BF379" s="181"/>
      <c r="BG379" s="181"/>
      <c r="BH379" s="181"/>
      <c r="BI379" s="181"/>
      <c r="BJ379" s="181"/>
      <c r="BK379" s="181"/>
      <c r="BL379" s="181"/>
    </row>
    <row r="380" spans="1:64" x14ac:dyDescent="0.2">
      <c r="A380" s="18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c r="AB380" s="181"/>
      <c r="AC380" s="181"/>
      <c r="AD380" s="181"/>
      <c r="AE380" s="181"/>
      <c r="AF380" s="181"/>
      <c r="AG380" s="181"/>
      <c r="AH380" s="181"/>
      <c r="AI380" s="181"/>
      <c r="AJ380" s="181"/>
      <c r="AK380" s="181"/>
      <c r="AL380" s="181"/>
      <c r="AM380" s="181"/>
      <c r="AN380" s="181"/>
      <c r="AO380" s="181"/>
      <c r="AP380" s="181"/>
      <c r="AQ380" s="181"/>
      <c r="AR380" s="181"/>
      <c r="AS380" s="181"/>
      <c r="AT380" s="181"/>
      <c r="AU380" s="181"/>
      <c r="AV380" s="181"/>
      <c r="AW380" s="181"/>
      <c r="AX380" s="181"/>
      <c r="AY380" s="181"/>
      <c r="AZ380" s="181"/>
      <c r="BA380" s="181"/>
      <c r="BB380" s="181"/>
      <c r="BC380" s="181"/>
      <c r="BD380" s="181"/>
      <c r="BE380" s="181"/>
      <c r="BF380" s="181"/>
      <c r="BG380" s="181"/>
      <c r="BH380" s="181"/>
      <c r="BI380" s="181"/>
      <c r="BJ380" s="181"/>
      <c r="BK380" s="181"/>
      <c r="BL380" s="181"/>
    </row>
    <row r="381" spans="1:64" x14ac:dyDescent="0.2">
      <c r="A381" s="18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c r="AB381" s="181"/>
      <c r="AC381" s="181"/>
      <c r="AD381" s="181"/>
      <c r="AE381" s="181"/>
      <c r="AF381" s="181"/>
      <c r="AG381" s="181"/>
      <c r="AH381" s="181"/>
      <c r="AI381" s="181"/>
      <c r="AJ381" s="181"/>
      <c r="AK381" s="181"/>
      <c r="AL381" s="181"/>
      <c r="AM381" s="181"/>
      <c r="AN381" s="181"/>
      <c r="AO381" s="181"/>
      <c r="AP381" s="181"/>
      <c r="AQ381" s="181"/>
      <c r="AR381" s="181"/>
      <c r="AS381" s="181"/>
      <c r="AT381" s="181"/>
      <c r="AU381" s="181"/>
      <c r="AV381" s="181"/>
      <c r="AW381" s="181"/>
      <c r="AX381" s="181"/>
      <c r="AY381" s="181"/>
      <c r="AZ381" s="181"/>
      <c r="BA381" s="181"/>
      <c r="BB381" s="181"/>
      <c r="BC381" s="181"/>
      <c r="BD381" s="181"/>
      <c r="BE381" s="181"/>
      <c r="BF381" s="181"/>
      <c r="BG381" s="181"/>
      <c r="BH381" s="181"/>
      <c r="BI381" s="181"/>
      <c r="BJ381" s="181"/>
      <c r="BK381" s="181"/>
      <c r="BL381" s="181"/>
    </row>
    <row r="382" spans="1:64" x14ac:dyDescent="0.2">
      <c r="A382" s="18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c r="AB382" s="181"/>
      <c r="AC382" s="181"/>
      <c r="AD382" s="181"/>
      <c r="AE382" s="181"/>
      <c r="AF382" s="181"/>
      <c r="AG382" s="181"/>
      <c r="AH382" s="181"/>
      <c r="AI382" s="181"/>
      <c r="AJ382" s="181"/>
      <c r="AK382" s="181"/>
      <c r="AL382" s="181"/>
      <c r="AM382" s="181"/>
      <c r="AN382" s="181"/>
      <c r="AO382" s="181"/>
      <c r="AP382" s="181"/>
      <c r="AQ382" s="181"/>
      <c r="AR382" s="181"/>
      <c r="AS382" s="181"/>
      <c r="AT382" s="181"/>
      <c r="AU382" s="181"/>
      <c r="AV382" s="181"/>
      <c r="AW382" s="181"/>
      <c r="AX382" s="181"/>
      <c r="AY382" s="181"/>
      <c r="AZ382" s="181"/>
      <c r="BA382" s="181"/>
      <c r="BB382" s="181"/>
      <c r="BC382" s="181"/>
      <c r="BD382" s="181"/>
      <c r="BE382" s="181"/>
      <c r="BF382" s="181"/>
      <c r="BG382" s="181"/>
      <c r="BH382" s="181"/>
      <c r="BI382" s="181"/>
      <c r="BJ382" s="181"/>
      <c r="BK382" s="181"/>
      <c r="BL382" s="181"/>
    </row>
    <row r="383" spans="1:64" x14ac:dyDescent="0.2">
      <c r="A383" s="18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c r="AB383" s="181"/>
      <c r="AC383" s="181"/>
      <c r="AD383" s="181"/>
      <c r="AE383" s="181"/>
      <c r="AF383" s="181"/>
      <c r="AG383" s="181"/>
      <c r="AH383" s="181"/>
      <c r="AI383" s="181"/>
      <c r="AJ383" s="181"/>
      <c r="AK383" s="181"/>
      <c r="AL383" s="181"/>
      <c r="AM383" s="181"/>
      <c r="AN383" s="181"/>
      <c r="AO383" s="181"/>
      <c r="AP383" s="181"/>
      <c r="AQ383" s="181"/>
      <c r="AR383" s="181"/>
      <c r="AS383" s="181"/>
      <c r="AT383" s="181"/>
      <c r="AU383" s="181"/>
      <c r="AV383" s="181"/>
      <c r="AW383" s="181"/>
      <c r="AX383" s="181"/>
      <c r="AY383" s="181"/>
      <c r="AZ383" s="181"/>
      <c r="BA383" s="181"/>
      <c r="BB383" s="181"/>
      <c r="BC383" s="181"/>
      <c r="BD383" s="181"/>
      <c r="BE383" s="181"/>
      <c r="BF383" s="181"/>
      <c r="BG383" s="181"/>
      <c r="BH383" s="181"/>
      <c r="BI383" s="181"/>
      <c r="BJ383" s="181"/>
      <c r="BK383" s="181"/>
      <c r="BL383" s="181"/>
    </row>
    <row r="384" spans="1:64" x14ac:dyDescent="0.2">
      <c r="A384" s="18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c r="AB384" s="181"/>
      <c r="AC384" s="181"/>
      <c r="AD384" s="181"/>
      <c r="AE384" s="181"/>
      <c r="AF384" s="181"/>
      <c r="AG384" s="181"/>
      <c r="AH384" s="181"/>
      <c r="AI384" s="181"/>
      <c r="AJ384" s="181"/>
      <c r="AK384" s="181"/>
      <c r="AL384" s="181"/>
      <c r="AM384" s="181"/>
      <c r="AN384" s="181"/>
      <c r="AO384" s="181"/>
      <c r="AP384" s="181"/>
      <c r="AQ384" s="181"/>
      <c r="AR384" s="181"/>
      <c r="AS384" s="181"/>
      <c r="AT384" s="181"/>
      <c r="AU384" s="181"/>
      <c r="AV384" s="181"/>
      <c r="AW384" s="181"/>
      <c r="AX384" s="181"/>
      <c r="AY384" s="181"/>
      <c r="AZ384" s="181"/>
      <c r="BA384" s="181"/>
      <c r="BB384" s="181"/>
      <c r="BC384" s="181"/>
      <c r="BD384" s="181"/>
      <c r="BE384" s="181"/>
      <c r="BF384" s="181"/>
      <c r="BG384" s="181"/>
      <c r="BH384" s="181"/>
      <c r="BI384" s="181"/>
      <c r="BJ384" s="181"/>
      <c r="BK384" s="181"/>
      <c r="BL384" s="181"/>
    </row>
    <row r="385" spans="1:64" x14ac:dyDescent="0.2">
      <c r="A385" s="18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c r="AB385" s="181"/>
      <c r="AC385" s="181"/>
      <c r="AD385" s="181"/>
      <c r="AE385" s="181"/>
      <c r="AF385" s="181"/>
      <c r="AG385" s="181"/>
      <c r="AH385" s="181"/>
      <c r="AI385" s="181"/>
      <c r="AJ385" s="181"/>
      <c r="AK385" s="181"/>
      <c r="AL385" s="181"/>
      <c r="AM385" s="181"/>
      <c r="AN385" s="181"/>
      <c r="AO385" s="181"/>
      <c r="AP385" s="181"/>
      <c r="AQ385" s="181"/>
      <c r="AR385" s="181"/>
      <c r="AS385" s="181"/>
      <c r="AT385" s="181"/>
      <c r="AU385" s="181"/>
      <c r="AV385" s="181"/>
      <c r="AW385" s="181"/>
      <c r="AX385" s="181"/>
      <c r="AY385" s="181"/>
      <c r="AZ385" s="181"/>
      <c r="BA385" s="181"/>
      <c r="BB385" s="181"/>
      <c r="BC385" s="181"/>
      <c r="BD385" s="181"/>
      <c r="BE385" s="181"/>
      <c r="BF385" s="181"/>
      <c r="BG385" s="181"/>
      <c r="BH385" s="181"/>
      <c r="BI385" s="181"/>
      <c r="BJ385" s="181"/>
      <c r="BK385" s="181"/>
      <c r="BL385" s="181"/>
    </row>
    <row r="386" spans="1:64" x14ac:dyDescent="0.2">
      <c r="A386" s="18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c r="AB386" s="181"/>
      <c r="AC386" s="181"/>
      <c r="AD386" s="181"/>
      <c r="AE386" s="181"/>
      <c r="AF386" s="181"/>
      <c r="AG386" s="181"/>
      <c r="AH386" s="181"/>
      <c r="AI386" s="181"/>
      <c r="AJ386" s="181"/>
      <c r="AK386" s="181"/>
      <c r="AL386" s="181"/>
      <c r="AM386" s="181"/>
      <c r="AN386" s="181"/>
      <c r="AO386" s="181"/>
      <c r="AP386" s="181"/>
      <c r="AQ386" s="181"/>
      <c r="AR386" s="181"/>
      <c r="AS386" s="181"/>
      <c r="AT386" s="181"/>
      <c r="AU386" s="181"/>
      <c r="AV386" s="181"/>
      <c r="AW386" s="181"/>
      <c r="AX386" s="181"/>
      <c r="AY386" s="181"/>
      <c r="AZ386" s="181"/>
      <c r="BA386" s="181"/>
      <c r="BB386" s="181"/>
      <c r="BC386" s="181"/>
      <c r="BD386" s="181"/>
      <c r="BE386" s="181"/>
      <c r="BF386" s="181"/>
      <c r="BG386" s="181"/>
      <c r="BH386" s="181"/>
      <c r="BI386" s="181"/>
      <c r="BJ386" s="181"/>
      <c r="BK386" s="181"/>
      <c r="BL386" s="181"/>
    </row>
    <row r="387" spans="1:64" x14ac:dyDescent="0.2">
      <c r="A387" s="18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c r="AB387" s="181"/>
      <c r="AC387" s="181"/>
      <c r="AD387" s="181"/>
      <c r="AE387" s="181"/>
      <c r="AF387" s="181"/>
      <c r="AG387" s="181"/>
      <c r="AH387" s="181"/>
      <c r="AI387" s="181"/>
      <c r="AJ387" s="181"/>
      <c r="AK387" s="181"/>
      <c r="AL387" s="181"/>
      <c r="AM387" s="181"/>
      <c r="AN387" s="181"/>
      <c r="AO387" s="181"/>
      <c r="AP387" s="181"/>
      <c r="AQ387" s="181"/>
      <c r="AR387" s="181"/>
      <c r="AS387" s="181"/>
      <c r="AT387" s="181"/>
      <c r="AU387" s="181"/>
      <c r="AV387" s="181"/>
      <c r="AW387" s="181"/>
      <c r="AX387" s="181"/>
      <c r="AY387" s="181"/>
      <c r="AZ387" s="181"/>
      <c r="BA387" s="181"/>
      <c r="BB387" s="181"/>
      <c r="BC387" s="181"/>
      <c r="BD387" s="181"/>
      <c r="BE387" s="181"/>
      <c r="BF387" s="181"/>
      <c r="BG387" s="181"/>
      <c r="BH387" s="181"/>
      <c r="BI387" s="181"/>
      <c r="BJ387" s="181"/>
      <c r="BK387" s="181"/>
      <c r="BL387" s="181"/>
    </row>
    <row r="388" spans="1:64" x14ac:dyDescent="0.2">
      <c r="A388" s="18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c r="AB388" s="181"/>
      <c r="AC388" s="181"/>
      <c r="AD388" s="181"/>
      <c r="AE388" s="181"/>
      <c r="AF388" s="181"/>
      <c r="AG388" s="181"/>
      <c r="AH388" s="181"/>
      <c r="AI388" s="181"/>
      <c r="AJ388" s="181"/>
      <c r="AK388" s="181"/>
      <c r="AL388" s="181"/>
      <c r="AM388" s="181"/>
      <c r="AN388" s="181"/>
      <c r="AO388" s="181"/>
      <c r="AP388" s="181"/>
      <c r="AQ388" s="181"/>
      <c r="AR388" s="181"/>
      <c r="AS388" s="181"/>
      <c r="AT388" s="181"/>
      <c r="AU388" s="181"/>
      <c r="AV388" s="181"/>
      <c r="AW388" s="181"/>
      <c r="AX388" s="181"/>
      <c r="AY388" s="181"/>
      <c r="AZ388" s="181"/>
      <c r="BA388" s="181"/>
      <c r="BB388" s="181"/>
      <c r="BC388" s="181"/>
      <c r="BD388" s="181"/>
      <c r="BE388" s="181"/>
      <c r="BF388" s="181"/>
      <c r="BG388" s="181"/>
      <c r="BH388" s="181"/>
      <c r="BI388" s="181"/>
      <c r="BJ388" s="181"/>
      <c r="BK388" s="181"/>
      <c r="BL388" s="181"/>
    </row>
    <row r="389" spans="1:64" x14ac:dyDescent="0.2">
      <c r="A389" s="18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c r="AB389" s="181"/>
      <c r="AC389" s="181"/>
      <c r="AD389" s="181"/>
      <c r="AE389" s="181"/>
      <c r="AF389" s="181"/>
      <c r="AG389" s="181"/>
      <c r="AH389" s="181"/>
      <c r="AI389" s="181"/>
      <c r="AJ389" s="181"/>
      <c r="AK389" s="181"/>
      <c r="AL389" s="181"/>
      <c r="AM389" s="181"/>
      <c r="AN389" s="181"/>
      <c r="AO389" s="181"/>
      <c r="AP389" s="181"/>
      <c r="AQ389" s="181"/>
      <c r="AR389" s="181"/>
      <c r="AS389" s="181"/>
      <c r="AT389" s="181"/>
      <c r="AU389" s="181"/>
      <c r="AV389" s="181"/>
      <c r="AW389" s="181"/>
      <c r="AX389" s="181"/>
      <c r="AY389" s="181"/>
      <c r="AZ389" s="181"/>
      <c r="BA389" s="181"/>
      <c r="BB389" s="181"/>
      <c r="BC389" s="181"/>
      <c r="BD389" s="181"/>
      <c r="BE389" s="181"/>
      <c r="BF389" s="181"/>
      <c r="BG389" s="181"/>
      <c r="BH389" s="181"/>
      <c r="BI389" s="181"/>
      <c r="BJ389" s="181"/>
      <c r="BK389" s="181"/>
      <c r="BL389" s="181"/>
    </row>
    <row r="390" spans="1:64" x14ac:dyDescent="0.2">
      <c r="A390" s="18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c r="AB390" s="181"/>
      <c r="AC390" s="181"/>
      <c r="AD390" s="181"/>
      <c r="AE390" s="181"/>
      <c r="AF390" s="181"/>
      <c r="AG390" s="181"/>
      <c r="AH390" s="181"/>
      <c r="AI390" s="181"/>
      <c r="AJ390" s="181"/>
      <c r="AK390" s="181"/>
      <c r="AL390" s="181"/>
      <c r="AM390" s="181"/>
      <c r="AN390" s="181"/>
      <c r="AO390" s="181"/>
      <c r="AP390" s="181"/>
      <c r="AQ390" s="181"/>
      <c r="AR390" s="181"/>
      <c r="AS390" s="181"/>
      <c r="AT390" s="181"/>
      <c r="AU390" s="181"/>
      <c r="AV390" s="181"/>
      <c r="AW390" s="181"/>
      <c r="AX390" s="181"/>
      <c r="AY390" s="181"/>
      <c r="AZ390" s="181"/>
      <c r="BA390" s="181"/>
      <c r="BB390" s="181"/>
      <c r="BC390" s="181"/>
      <c r="BD390" s="181"/>
      <c r="BE390" s="181"/>
      <c r="BF390" s="181"/>
      <c r="BG390" s="181"/>
      <c r="BH390" s="181"/>
      <c r="BI390" s="181"/>
      <c r="BJ390" s="181"/>
      <c r="BK390" s="181"/>
      <c r="BL390" s="181"/>
    </row>
    <row r="391" spans="1:64" x14ac:dyDescent="0.2">
      <c r="A391" s="18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c r="AB391" s="181"/>
      <c r="AC391" s="181"/>
      <c r="AD391" s="181"/>
      <c r="AE391" s="181"/>
      <c r="AF391" s="181"/>
      <c r="AG391" s="181"/>
      <c r="AH391" s="181"/>
      <c r="AI391" s="181"/>
      <c r="AJ391" s="181"/>
      <c r="AK391" s="181"/>
      <c r="AL391" s="181"/>
      <c r="AM391" s="181"/>
      <c r="AN391" s="181"/>
      <c r="AO391" s="181"/>
      <c r="AP391" s="181"/>
      <c r="AQ391" s="181"/>
      <c r="AR391" s="181"/>
      <c r="AS391" s="181"/>
      <c r="AT391" s="181"/>
      <c r="AU391" s="181"/>
      <c r="AV391" s="181"/>
      <c r="AW391" s="181"/>
      <c r="AX391" s="181"/>
      <c r="AY391" s="181"/>
      <c r="AZ391" s="181"/>
      <c r="BA391" s="181"/>
      <c r="BB391" s="181"/>
      <c r="BC391" s="181"/>
      <c r="BD391" s="181"/>
      <c r="BE391" s="181"/>
      <c r="BF391" s="181"/>
      <c r="BG391" s="181"/>
      <c r="BH391" s="181"/>
      <c r="BI391" s="181"/>
      <c r="BJ391" s="181"/>
      <c r="BK391" s="181"/>
      <c r="BL391" s="181"/>
    </row>
    <row r="392" spans="1:64" x14ac:dyDescent="0.2">
      <c r="A392" s="18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c r="AB392" s="181"/>
      <c r="AC392" s="181"/>
      <c r="AD392" s="181"/>
      <c r="AE392" s="181"/>
      <c r="AF392" s="181"/>
      <c r="AG392" s="181"/>
      <c r="AH392" s="181"/>
      <c r="AI392" s="181"/>
      <c r="AJ392" s="181"/>
      <c r="AK392" s="181"/>
      <c r="AL392" s="181"/>
      <c r="AM392" s="181"/>
      <c r="AN392" s="181"/>
      <c r="AO392" s="181"/>
      <c r="AP392" s="181"/>
      <c r="AQ392" s="181"/>
      <c r="AR392" s="181"/>
      <c r="AS392" s="181"/>
      <c r="AT392" s="181"/>
      <c r="AU392" s="181"/>
      <c r="AV392" s="181"/>
      <c r="AW392" s="181"/>
      <c r="AX392" s="181"/>
      <c r="AY392" s="181"/>
      <c r="AZ392" s="181"/>
      <c r="BA392" s="181"/>
      <c r="BB392" s="181"/>
      <c r="BC392" s="181"/>
      <c r="BD392" s="181"/>
      <c r="BE392" s="181"/>
      <c r="BF392" s="181"/>
      <c r="BG392" s="181"/>
      <c r="BH392" s="181"/>
      <c r="BI392" s="181"/>
      <c r="BJ392" s="181"/>
      <c r="BK392" s="181"/>
      <c r="BL392" s="181"/>
    </row>
    <row r="393" spans="1:64" x14ac:dyDescent="0.2">
      <c r="A393" s="18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c r="AB393" s="181"/>
      <c r="AC393" s="181"/>
      <c r="AD393" s="181"/>
      <c r="AE393" s="181"/>
      <c r="AF393" s="181"/>
      <c r="AG393" s="181"/>
      <c r="AH393" s="181"/>
      <c r="AI393" s="181"/>
      <c r="AJ393" s="181"/>
      <c r="AK393" s="181"/>
      <c r="AL393" s="181"/>
      <c r="AM393" s="181"/>
      <c r="AN393" s="181"/>
      <c r="AO393" s="181"/>
      <c r="AP393" s="181"/>
      <c r="AQ393" s="181"/>
      <c r="AR393" s="181"/>
      <c r="AS393" s="181"/>
      <c r="AT393" s="181"/>
      <c r="AU393" s="181"/>
      <c r="AV393" s="181"/>
      <c r="AW393" s="181"/>
      <c r="AX393" s="181"/>
      <c r="AY393" s="181"/>
      <c r="AZ393" s="181"/>
      <c r="BA393" s="181"/>
      <c r="BB393" s="181"/>
      <c r="BC393" s="181"/>
      <c r="BD393" s="181"/>
      <c r="BE393" s="181"/>
      <c r="BF393" s="181"/>
      <c r="BG393" s="181"/>
      <c r="BH393" s="181"/>
      <c r="BI393" s="181"/>
      <c r="BJ393" s="181"/>
      <c r="BK393" s="181"/>
      <c r="BL393" s="181"/>
    </row>
    <row r="394" spans="1:64" x14ac:dyDescent="0.2">
      <c r="A394" s="18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c r="AB394" s="181"/>
      <c r="AC394" s="181"/>
      <c r="AD394" s="181"/>
      <c r="AE394" s="181"/>
      <c r="AF394" s="181"/>
      <c r="AG394" s="181"/>
      <c r="AH394" s="181"/>
      <c r="AI394" s="181"/>
      <c r="AJ394" s="181"/>
      <c r="AK394" s="181"/>
      <c r="AL394" s="181"/>
      <c r="AM394" s="181"/>
      <c r="AN394" s="181"/>
      <c r="AO394" s="181"/>
      <c r="AP394" s="181"/>
      <c r="AQ394" s="181"/>
      <c r="AR394" s="181"/>
      <c r="AS394" s="181"/>
      <c r="AT394" s="181"/>
      <c r="AU394" s="181"/>
      <c r="AV394" s="181"/>
      <c r="AW394" s="181"/>
      <c r="AX394" s="181"/>
      <c r="AY394" s="181"/>
      <c r="AZ394" s="181"/>
      <c r="BA394" s="181"/>
      <c r="BB394" s="181"/>
      <c r="BC394" s="181"/>
      <c r="BD394" s="181"/>
      <c r="BE394" s="181"/>
      <c r="BF394" s="181"/>
      <c r="BG394" s="181"/>
      <c r="BH394" s="181"/>
      <c r="BI394" s="181"/>
      <c r="BJ394" s="181"/>
      <c r="BK394" s="181"/>
      <c r="BL394" s="181"/>
    </row>
    <row r="395" spans="1:64" x14ac:dyDescent="0.2">
      <c r="A395" s="18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c r="AB395" s="181"/>
      <c r="AC395" s="181"/>
      <c r="AD395" s="181"/>
      <c r="AE395" s="181"/>
      <c r="AF395" s="181"/>
      <c r="AG395" s="181"/>
      <c r="AH395" s="181"/>
      <c r="AI395" s="181"/>
      <c r="AJ395" s="181"/>
      <c r="AK395" s="181"/>
      <c r="AL395" s="181"/>
      <c r="AM395" s="181"/>
      <c r="AN395" s="181"/>
      <c r="AO395" s="181"/>
      <c r="AP395" s="181"/>
      <c r="AQ395" s="181"/>
      <c r="AR395" s="181"/>
      <c r="AS395" s="181"/>
      <c r="AT395" s="181"/>
      <c r="AU395" s="181"/>
      <c r="AV395" s="181"/>
      <c r="AW395" s="181"/>
      <c r="AX395" s="181"/>
      <c r="AY395" s="181"/>
      <c r="AZ395" s="181"/>
      <c r="BA395" s="181"/>
      <c r="BB395" s="181"/>
      <c r="BC395" s="181"/>
      <c r="BD395" s="181"/>
      <c r="BE395" s="181"/>
      <c r="BF395" s="181"/>
      <c r="BG395" s="181"/>
      <c r="BH395" s="181"/>
      <c r="BI395" s="181"/>
      <c r="BJ395" s="181"/>
      <c r="BK395" s="181"/>
      <c r="BL395" s="181"/>
    </row>
    <row r="396" spans="1:64" x14ac:dyDescent="0.2">
      <c r="A396" s="18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c r="AB396" s="181"/>
      <c r="AC396" s="181"/>
      <c r="AD396" s="181"/>
      <c r="AE396" s="181"/>
      <c r="AF396" s="181"/>
      <c r="AG396" s="181"/>
      <c r="AH396" s="181"/>
      <c r="AI396" s="181"/>
      <c r="AJ396" s="181"/>
      <c r="AK396" s="181"/>
      <c r="AL396" s="181"/>
      <c r="AM396" s="181"/>
      <c r="AN396" s="181"/>
      <c r="AO396" s="181"/>
      <c r="AP396" s="181"/>
      <c r="AQ396" s="181"/>
      <c r="AR396" s="181"/>
      <c r="AS396" s="181"/>
      <c r="AT396" s="181"/>
      <c r="AU396" s="181"/>
      <c r="AV396" s="181"/>
      <c r="AW396" s="181"/>
      <c r="AX396" s="181"/>
      <c r="AY396" s="181"/>
      <c r="AZ396" s="181"/>
      <c r="BA396" s="181"/>
      <c r="BB396" s="181"/>
      <c r="BC396" s="181"/>
      <c r="BD396" s="181"/>
      <c r="BE396" s="181"/>
      <c r="BF396" s="181"/>
      <c r="BG396" s="181"/>
      <c r="BH396" s="181"/>
      <c r="BI396" s="181"/>
      <c r="BJ396" s="181"/>
      <c r="BK396" s="181"/>
      <c r="BL396" s="181"/>
    </row>
    <row r="397" spans="1:64" x14ac:dyDescent="0.2">
      <c r="A397" s="18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c r="AB397" s="181"/>
      <c r="AC397" s="181"/>
      <c r="AD397" s="181"/>
      <c r="AE397" s="181"/>
      <c r="AF397" s="181"/>
      <c r="AG397" s="181"/>
      <c r="AH397" s="181"/>
      <c r="AI397" s="181"/>
      <c r="AJ397" s="181"/>
      <c r="AK397" s="181"/>
      <c r="AL397" s="181"/>
      <c r="AM397" s="181"/>
      <c r="AN397" s="181"/>
      <c r="AO397" s="181"/>
      <c r="AP397" s="181"/>
      <c r="AQ397" s="181"/>
      <c r="AR397" s="181"/>
      <c r="AS397" s="181"/>
      <c r="AT397" s="181"/>
      <c r="AU397" s="181"/>
      <c r="AV397" s="181"/>
      <c r="AW397" s="181"/>
      <c r="AX397" s="181"/>
      <c r="AY397" s="181"/>
      <c r="AZ397" s="181"/>
      <c r="BA397" s="181"/>
      <c r="BB397" s="181"/>
      <c r="BC397" s="181"/>
      <c r="BD397" s="181"/>
      <c r="BE397" s="181"/>
      <c r="BF397" s="181"/>
      <c r="BG397" s="181"/>
      <c r="BH397" s="181"/>
      <c r="BI397" s="181"/>
      <c r="BJ397" s="181"/>
      <c r="BK397" s="181"/>
      <c r="BL397" s="181"/>
    </row>
    <row r="398" spans="1:64" x14ac:dyDescent="0.2">
      <c r="A398" s="18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c r="AB398" s="181"/>
      <c r="AC398" s="181"/>
      <c r="AD398" s="181"/>
      <c r="AE398" s="181"/>
      <c r="AF398" s="181"/>
      <c r="AG398" s="181"/>
      <c r="AH398" s="181"/>
      <c r="AI398" s="181"/>
      <c r="AJ398" s="181"/>
      <c r="AK398" s="181"/>
      <c r="AL398" s="181"/>
      <c r="AM398" s="181"/>
      <c r="AN398" s="181"/>
      <c r="AO398" s="181"/>
      <c r="AP398" s="181"/>
      <c r="AQ398" s="181"/>
      <c r="AR398" s="181"/>
      <c r="AS398" s="181"/>
      <c r="AT398" s="181"/>
      <c r="AU398" s="181"/>
      <c r="AV398" s="181"/>
      <c r="AW398" s="181"/>
      <c r="AX398" s="181"/>
      <c r="AY398" s="181"/>
      <c r="AZ398" s="181"/>
      <c r="BA398" s="181"/>
      <c r="BB398" s="181"/>
      <c r="BC398" s="181"/>
      <c r="BD398" s="181"/>
      <c r="BE398" s="181"/>
      <c r="BF398" s="181"/>
      <c r="BG398" s="181"/>
      <c r="BH398" s="181"/>
      <c r="BI398" s="181"/>
      <c r="BJ398" s="181"/>
      <c r="BK398" s="181"/>
      <c r="BL398" s="181"/>
    </row>
    <row r="399" spans="1:64" x14ac:dyDescent="0.2">
      <c r="A399" s="18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c r="AB399" s="181"/>
      <c r="AC399" s="181"/>
      <c r="AD399" s="181"/>
      <c r="AE399" s="181"/>
      <c r="AF399" s="181"/>
      <c r="AG399" s="181"/>
      <c r="AH399" s="181"/>
      <c r="AI399" s="181"/>
      <c r="AJ399" s="181"/>
      <c r="AK399" s="181"/>
      <c r="AL399" s="181"/>
      <c r="AM399" s="181"/>
      <c r="AN399" s="181"/>
      <c r="AO399" s="181"/>
      <c r="AP399" s="181"/>
      <c r="AQ399" s="181"/>
      <c r="AR399" s="181"/>
      <c r="AS399" s="181"/>
      <c r="AT399" s="181"/>
      <c r="AU399" s="181"/>
      <c r="AV399" s="181"/>
      <c r="AW399" s="181"/>
      <c r="AX399" s="181"/>
      <c r="AY399" s="181"/>
      <c r="AZ399" s="181"/>
      <c r="BA399" s="181"/>
      <c r="BB399" s="181"/>
      <c r="BC399" s="181"/>
      <c r="BD399" s="181"/>
      <c r="BE399" s="181"/>
      <c r="BF399" s="181"/>
      <c r="BG399" s="181"/>
      <c r="BH399" s="181"/>
      <c r="BI399" s="181"/>
      <c r="BJ399" s="181"/>
      <c r="BK399" s="181"/>
      <c r="BL399" s="181"/>
    </row>
    <row r="400" spans="1:64" x14ac:dyDescent="0.2">
      <c r="A400" s="18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c r="AB400" s="181"/>
      <c r="AC400" s="181"/>
      <c r="AD400" s="181"/>
      <c r="AE400" s="181"/>
      <c r="AF400" s="181"/>
      <c r="AG400" s="181"/>
      <c r="AH400" s="181"/>
      <c r="AI400" s="181"/>
      <c r="AJ400" s="181"/>
      <c r="AK400" s="181"/>
      <c r="AL400" s="181"/>
      <c r="AM400" s="181"/>
      <c r="AN400" s="181"/>
      <c r="AO400" s="181"/>
      <c r="AP400" s="181"/>
      <c r="AQ400" s="181"/>
      <c r="AR400" s="181"/>
      <c r="AS400" s="181"/>
      <c r="AT400" s="181"/>
      <c r="AU400" s="181"/>
      <c r="AV400" s="181"/>
      <c r="AW400" s="181"/>
      <c r="AX400" s="181"/>
      <c r="AY400" s="181"/>
      <c r="AZ400" s="181"/>
      <c r="BA400" s="181"/>
      <c r="BB400" s="181"/>
      <c r="BC400" s="181"/>
      <c r="BD400" s="181"/>
      <c r="BE400" s="181"/>
      <c r="BF400" s="181"/>
      <c r="BG400" s="181"/>
      <c r="BH400" s="181"/>
      <c r="BI400" s="181"/>
      <c r="BJ400" s="181"/>
      <c r="BK400" s="181"/>
      <c r="BL400" s="181"/>
    </row>
    <row r="401" spans="1:64" x14ac:dyDescent="0.2">
      <c r="A401" s="18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c r="AB401" s="181"/>
      <c r="AC401" s="181"/>
      <c r="AD401" s="181"/>
      <c r="AE401" s="181"/>
      <c r="AF401" s="181"/>
      <c r="AG401" s="181"/>
      <c r="AH401" s="181"/>
      <c r="AI401" s="181"/>
      <c r="AJ401" s="181"/>
      <c r="AK401" s="181"/>
      <c r="AL401" s="181"/>
      <c r="AM401" s="181"/>
      <c r="AN401" s="181"/>
      <c r="AO401" s="181"/>
      <c r="AP401" s="181"/>
      <c r="AQ401" s="181"/>
      <c r="AR401" s="181"/>
      <c r="AS401" s="181"/>
      <c r="AT401" s="181"/>
      <c r="AU401" s="181"/>
      <c r="AV401" s="181"/>
      <c r="AW401" s="181"/>
      <c r="AX401" s="181"/>
      <c r="AY401" s="181"/>
      <c r="AZ401" s="181"/>
      <c r="BA401" s="181"/>
      <c r="BB401" s="181"/>
      <c r="BC401" s="181"/>
      <c r="BD401" s="181"/>
      <c r="BE401" s="181"/>
      <c r="BF401" s="181"/>
      <c r="BG401" s="181"/>
      <c r="BH401" s="181"/>
      <c r="BI401" s="181"/>
      <c r="BJ401" s="181"/>
      <c r="BK401" s="181"/>
      <c r="BL401" s="181"/>
    </row>
    <row r="402" spans="1:64" x14ac:dyDescent="0.2">
      <c r="A402" s="18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c r="AB402" s="181"/>
      <c r="AC402" s="181"/>
      <c r="AD402" s="181"/>
      <c r="AE402" s="181"/>
      <c r="AF402" s="181"/>
      <c r="AG402" s="181"/>
      <c r="AH402" s="181"/>
      <c r="AI402" s="181"/>
      <c r="AJ402" s="181"/>
      <c r="AK402" s="181"/>
      <c r="AL402" s="181"/>
      <c r="AM402" s="181"/>
      <c r="AN402" s="181"/>
      <c r="AO402" s="181"/>
      <c r="AP402" s="181"/>
      <c r="AQ402" s="181"/>
      <c r="AR402" s="181"/>
      <c r="AS402" s="181"/>
      <c r="AT402" s="181"/>
      <c r="AU402" s="181"/>
      <c r="AV402" s="181"/>
      <c r="AW402" s="181"/>
      <c r="AX402" s="181"/>
      <c r="AY402" s="181"/>
      <c r="AZ402" s="181"/>
      <c r="BA402" s="181"/>
      <c r="BB402" s="181"/>
      <c r="BC402" s="181"/>
      <c r="BD402" s="181"/>
      <c r="BE402" s="181"/>
      <c r="BF402" s="181"/>
      <c r="BG402" s="181"/>
      <c r="BH402" s="181"/>
      <c r="BI402" s="181"/>
      <c r="BJ402" s="181"/>
      <c r="BK402" s="181"/>
      <c r="BL402" s="181"/>
    </row>
    <row r="403" spans="1:64" x14ac:dyDescent="0.2">
      <c r="A403" s="18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c r="AB403" s="181"/>
      <c r="AC403" s="181"/>
      <c r="AD403" s="181"/>
      <c r="AE403" s="181"/>
      <c r="AF403" s="181"/>
      <c r="AG403" s="181"/>
      <c r="AH403" s="181"/>
      <c r="AI403" s="181"/>
      <c r="AJ403" s="181"/>
      <c r="AK403" s="181"/>
      <c r="AL403" s="181"/>
      <c r="AM403" s="181"/>
      <c r="AN403" s="181"/>
      <c r="AO403" s="181"/>
      <c r="AP403" s="181"/>
      <c r="AQ403" s="181"/>
      <c r="AR403" s="181"/>
      <c r="AS403" s="181"/>
      <c r="AT403" s="181"/>
      <c r="AU403" s="181"/>
      <c r="AV403" s="181"/>
      <c r="AW403" s="181"/>
      <c r="AX403" s="181"/>
      <c r="AY403" s="181"/>
      <c r="AZ403" s="181"/>
      <c r="BA403" s="181"/>
      <c r="BB403" s="181"/>
      <c r="BC403" s="181"/>
      <c r="BD403" s="181"/>
      <c r="BE403" s="181"/>
      <c r="BF403" s="181"/>
      <c r="BG403" s="181"/>
      <c r="BH403" s="181"/>
      <c r="BI403" s="181"/>
      <c r="BJ403" s="181"/>
      <c r="BK403" s="181"/>
      <c r="BL403" s="181"/>
    </row>
    <row r="404" spans="1:64" x14ac:dyDescent="0.2">
      <c r="A404" s="18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c r="AB404" s="181"/>
      <c r="AC404" s="181"/>
      <c r="AD404" s="181"/>
      <c r="AE404" s="181"/>
      <c r="AF404" s="181"/>
      <c r="AG404" s="181"/>
      <c r="AH404" s="181"/>
      <c r="AI404" s="181"/>
      <c r="AJ404" s="181"/>
      <c r="AK404" s="181"/>
      <c r="AL404" s="181"/>
      <c r="AM404" s="181"/>
      <c r="AN404" s="181"/>
      <c r="AO404" s="181"/>
      <c r="AP404" s="181"/>
      <c r="AQ404" s="181"/>
      <c r="AR404" s="181"/>
      <c r="AS404" s="181"/>
      <c r="AT404" s="181"/>
      <c r="AU404" s="181"/>
      <c r="AV404" s="181"/>
      <c r="AW404" s="181"/>
      <c r="AX404" s="181"/>
      <c r="AY404" s="181"/>
      <c r="AZ404" s="181"/>
      <c r="BA404" s="181"/>
      <c r="BB404" s="181"/>
      <c r="BC404" s="181"/>
      <c r="BD404" s="181"/>
      <c r="BE404" s="181"/>
      <c r="BF404" s="181"/>
      <c r="BG404" s="181"/>
      <c r="BH404" s="181"/>
      <c r="BI404" s="181"/>
      <c r="BJ404" s="181"/>
      <c r="BK404" s="181"/>
      <c r="BL404" s="181"/>
    </row>
    <row r="405" spans="1:64" x14ac:dyDescent="0.2">
      <c r="A405" s="18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c r="AB405" s="181"/>
      <c r="AC405" s="181"/>
      <c r="AD405" s="181"/>
      <c r="AE405" s="181"/>
      <c r="AF405" s="181"/>
      <c r="AG405" s="181"/>
      <c r="AH405" s="181"/>
      <c r="AI405" s="181"/>
      <c r="AJ405" s="181"/>
      <c r="AK405" s="181"/>
      <c r="AL405" s="181"/>
      <c r="AM405" s="181"/>
      <c r="AN405" s="181"/>
      <c r="AO405" s="181"/>
      <c r="AP405" s="181"/>
      <c r="AQ405" s="181"/>
      <c r="AR405" s="181"/>
      <c r="AS405" s="181"/>
      <c r="AT405" s="181"/>
      <c r="AU405" s="181"/>
      <c r="AV405" s="181"/>
      <c r="AW405" s="181"/>
      <c r="AX405" s="181"/>
      <c r="AY405" s="181"/>
      <c r="AZ405" s="181"/>
      <c r="BA405" s="181"/>
      <c r="BB405" s="181"/>
      <c r="BC405" s="181"/>
      <c r="BD405" s="181"/>
      <c r="BE405" s="181"/>
      <c r="BF405" s="181"/>
      <c r="BG405" s="181"/>
      <c r="BH405" s="181"/>
      <c r="BI405" s="181"/>
      <c r="BJ405" s="181"/>
      <c r="BK405" s="181"/>
      <c r="BL405" s="181"/>
    </row>
    <row r="406" spans="1:64" x14ac:dyDescent="0.2">
      <c r="A406" s="18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c r="AB406" s="181"/>
      <c r="AC406" s="181"/>
      <c r="AD406" s="181"/>
      <c r="AE406" s="181"/>
      <c r="AF406" s="181"/>
      <c r="AG406" s="181"/>
      <c r="AH406" s="181"/>
      <c r="AI406" s="181"/>
      <c r="AJ406" s="181"/>
      <c r="AK406" s="181"/>
      <c r="AL406" s="181"/>
      <c r="AM406" s="181"/>
      <c r="AN406" s="181"/>
      <c r="AO406" s="181"/>
      <c r="AP406" s="181"/>
      <c r="AQ406" s="181"/>
      <c r="AR406" s="181"/>
      <c r="AS406" s="181"/>
      <c r="AT406" s="181"/>
      <c r="AU406" s="181"/>
      <c r="AV406" s="181"/>
      <c r="AW406" s="181"/>
      <c r="AX406" s="181"/>
      <c r="AY406" s="181"/>
      <c r="AZ406" s="181"/>
      <c r="BA406" s="181"/>
      <c r="BB406" s="181"/>
      <c r="BC406" s="181"/>
      <c r="BD406" s="181"/>
      <c r="BE406" s="181"/>
      <c r="BF406" s="181"/>
      <c r="BG406" s="181"/>
      <c r="BH406" s="181"/>
      <c r="BI406" s="181"/>
      <c r="BJ406" s="181"/>
      <c r="BK406" s="181"/>
      <c r="BL406" s="181"/>
    </row>
    <row r="407" spans="1:64" x14ac:dyDescent="0.2">
      <c r="A407" s="18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c r="AB407" s="181"/>
      <c r="AC407" s="181"/>
      <c r="AD407" s="181"/>
      <c r="AE407" s="181"/>
      <c r="AF407" s="181"/>
      <c r="AG407" s="181"/>
      <c r="AH407" s="181"/>
      <c r="AI407" s="181"/>
      <c r="AJ407" s="181"/>
      <c r="AK407" s="181"/>
      <c r="AL407" s="181"/>
      <c r="AM407" s="181"/>
      <c r="AN407" s="181"/>
      <c r="AO407" s="181"/>
      <c r="AP407" s="181"/>
      <c r="AQ407" s="181"/>
      <c r="AR407" s="181"/>
      <c r="AS407" s="181"/>
      <c r="AT407" s="181"/>
      <c r="AU407" s="181"/>
      <c r="AV407" s="181"/>
      <c r="AW407" s="181"/>
      <c r="AX407" s="181"/>
      <c r="AY407" s="181"/>
      <c r="AZ407" s="181"/>
      <c r="BA407" s="181"/>
      <c r="BB407" s="181"/>
      <c r="BC407" s="181"/>
      <c r="BD407" s="181"/>
      <c r="BE407" s="181"/>
      <c r="BF407" s="181"/>
      <c r="BG407" s="181"/>
      <c r="BH407" s="181"/>
      <c r="BI407" s="181"/>
      <c r="BJ407" s="181"/>
      <c r="BK407" s="181"/>
      <c r="BL407" s="181"/>
    </row>
    <row r="408" spans="1:64" x14ac:dyDescent="0.2">
      <c r="A408" s="18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c r="AB408" s="181"/>
      <c r="AC408" s="181"/>
      <c r="AD408" s="181"/>
      <c r="AE408" s="181"/>
      <c r="AF408" s="181"/>
      <c r="AG408" s="181"/>
      <c r="AH408" s="181"/>
      <c r="AI408" s="181"/>
      <c r="AJ408" s="181"/>
      <c r="AK408" s="181"/>
      <c r="AL408" s="181"/>
      <c r="AM408" s="181"/>
      <c r="AN408" s="181"/>
      <c r="AO408" s="181"/>
      <c r="AP408" s="181"/>
      <c r="AQ408" s="181"/>
      <c r="AR408" s="181"/>
      <c r="AS408" s="181"/>
      <c r="AT408" s="181"/>
      <c r="AU408" s="181"/>
      <c r="AV408" s="181"/>
      <c r="AW408" s="181"/>
      <c r="AX408" s="181"/>
      <c r="AY408" s="181"/>
      <c r="AZ408" s="181"/>
      <c r="BA408" s="181"/>
      <c r="BB408" s="181"/>
      <c r="BC408" s="181"/>
      <c r="BD408" s="181"/>
      <c r="BE408" s="181"/>
      <c r="BF408" s="181"/>
      <c r="BG408" s="181"/>
      <c r="BH408" s="181"/>
      <c r="BI408" s="181"/>
      <c r="BJ408" s="181"/>
      <c r="BK408" s="181"/>
      <c r="BL408" s="181"/>
    </row>
    <row r="409" spans="1:64" x14ac:dyDescent="0.2">
      <c r="A409" s="18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c r="AB409" s="181"/>
      <c r="AC409" s="181"/>
      <c r="AD409" s="181"/>
      <c r="AE409" s="181"/>
      <c r="AF409" s="181"/>
      <c r="AG409" s="181"/>
      <c r="AH409" s="181"/>
      <c r="AI409" s="181"/>
      <c r="AJ409" s="181"/>
      <c r="AK409" s="181"/>
      <c r="AL409" s="181"/>
      <c r="AM409" s="181"/>
      <c r="AN409" s="181"/>
      <c r="AO409" s="181"/>
      <c r="AP409" s="181"/>
      <c r="AQ409" s="181"/>
      <c r="AR409" s="181"/>
      <c r="AS409" s="181"/>
      <c r="AT409" s="181"/>
      <c r="AU409" s="181"/>
      <c r="AV409" s="181"/>
      <c r="AW409" s="181"/>
      <c r="AX409" s="181"/>
      <c r="AY409" s="181"/>
      <c r="AZ409" s="181"/>
      <c r="BA409" s="181"/>
      <c r="BB409" s="181"/>
      <c r="BC409" s="181"/>
      <c r="BD409" s="181"/>
      <c r="BE409" s="181"/>
      <c r="BF409" s="181"/>
      <c r="BG409" s="181"/>
      <c r="BH409" s="181"/>
      <c r="BI409" s="181"/>
      <c r="BJ409" s="181"/>
      <c r="BK409" s="181"/>
      <c r="BL409" s="181"/>
    </row>
    <row r="410" spans="1:64" x14ac:dyDescent="0.2">
      <c r="A410" s="18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c r="AB410" s="181"/>
      <c r="AC410" s="181"/>
      <c r="AD410" s="181"/>
      <c r="AE410" s="181"/>
      <c r="AF410" s="181"/>
      <c r="AG410" s="181"/>
      <c r="AH410" s="181"/>
      <c r="AI410" s="181"/>
      <c r="AJ410" s="181"/>
      <c r="AK410" s="181"/>
      <c r="AL410" s="181"/>
      <c r="AM410" s="181"/>
      <c r="AN410" s="181"/>
      <c r="AO410" s="181"/>
      <c r="AP410" s="181"/>
      <c r="AQ410" s="181"/>
      <c r="AR410" s="181"/>
      <c r="AS410" s="181"/>
      <c r="AT410" s="181"/>
      <c r="AU410" s="181"/>
      <c r="AV410" s="181"/>
      <c r="AW410" s="181"/>
      <c r="AX410" s="181"/>
      <c r="AY410" s="181"/>
      <c r="AZ410" s="181"/>
      <c r="BA410" s="181"/>
      <c r="BB410" s="181"/>
      <c r="BC410" s="181"/>
      <c r="BD410" s="181"/>
      <c r="BE410" s="181"/>
      <c r="BF410" s="181"/>
      <c r="BG410" s="181"/>
      <c r="BH410" s="181"/>
      <c r="BI410" s="181"/>
      <c r="BJ410" s="181"/>
      <c r="BK410" s="181"/>
      <c r="BL410" s="181"/>
    </row>
    <row r="411" spans="1:64" x14ac:dyDescent="0.2">
      <c r="A411" s="18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c r="AB411" s="181"/>
      <c r="AC411" s="181"/>
      <c r="AD411" s="181"/>
      <c r="AE411" s="181"/>
      <c r="AF411" s="181"/>
      <c r="AG411" s="181"/>
      <c r="AH411" s="181"/>
      <c r="AI411" s="181"/>
      <c r="AJ411" s="181"/>
      <c r="AK411" s="181"/>
      <c r="AL411" s="181"/>
      <c r="AM411" s="181"/>
      <c r="AN411" s="181"/>
      <c r="AO411" s="181"/>
      <c r="AP411" s="181"/>
      <c r="AQ411" s="181"/>
      <c r="AR411" s="181"/>
      <c r="AS411" s="181"/>
      <c r="AT411" s="181"/>
      <c r="AU411" s="181"/>
      <c r="AV411" s="181"/>
      <c r="AW411" s="181"/>
      <c r="AX411" s="181"/>
      <c r="AY411" s="181"/>
      <c r="AZ411" s="181"/>
      <c r="BA411" s="181"/>
      <c r="BB411" s="181"/>
      <c r="BC411" s="181"/>
      <c r="BD411" s="181"/>
      <c r="BE411" s="181"/>
      <c r="BF411" s="181"/>
      <c r="BG411" s="181"/>
      <c r="BH411" s="181"/>
      <c r="BI411" s="181"/>
      <c r="BJ411" s="181"/>
      <c r="BK411" s="181"/>
      <c r="BL411" s="181"/>
    </row>
    <row r="412" spans="1:64" x14ac:dyDescent="0.2">
      <c r="A412" s="18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c r="AB412" s="181"/>
      <c r="AC412" s="181"/>
      <c r="AD412" s="181"/>
      <c r="AE412" s="181"/>
      <c r="AF412" s="181"/>
      <c r="AG412" s="181"/>
      <c r="AH412" s="181"/>
      <c r="AI412" s="181"/>
      <c r="AJ412" s="181"/>
      <c r="AK412" s="181"/>
      <c r="AL412" s="181"/>
      <c r="AM412" s="181"/>
      <c r="AN412" s="181"/>
      <c r="AO412" s="181"/>
      <c r="AP412" s="181"/>
      <c r="AQ412" s="181"/>
      <c r="AR412" s="181"/>
      <c r="AS412" s="181"/>
      <c r="AT412" s="181"/>
      <c r="AU412" s="181"/>
      <c r="AV412" s="181"/>
      <c r="AW412" s="181"/>
      <c r="AX412" s="181"/>
      <c r="AY412" s="181"/>
      <c r="AZ412" s="181"/>
      <c r="BA412" s="181"/>
      <c r="BB412" s="181"/>
      <c r="BC412" s="181"/>
      <c r="BD412" s="181"/>
      <c r="BE412" s="181"/>
      <c r="BF412" s="181"/>
      <c r="BG412" s="181"/>
      <c r="BH412" s="181"/>
      <c r="BI412" s="181"/>
      <c r="BJ412" s="181"/>
      <c r="BK412" s="181"/>
      <c r="BL412" s="181"/>
    </row>
    <row r="413" spans="1:64" x14ac:dyDescent="0.2">
      <c r="A413" s="18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c r="AB413" s="181"/>
      <c r="AC413" s="181"/>
      <c r="AD413" s="181"/>
      <c r="AE413" s="181"/>
      <c r="AF413" s="181"/>
      <c r="AG413" s="181"/>
      <c r="AH413" s="181"/>
      <c r="AI413" s="181"/>
      <c r="AJ413" s="181"/>
      <c r="AK413" s="181"/>
      <c r="AL413" s="181"/>
      <c r="AM413" s="181"/>
      <c r="AN413" s="181"/>
      <c r="AO413" s="181"/>
      <c r="AP413" s="181"/>
      <c r="AQ413" s="181"/>
      <c r="AR413" s="181"/>
      <c r="AS413" s="181"/>
      <c r="AT413" s="181"/>
      <c r="AU413" s="181"/>
      <c r="AV413" s="181"/>
      <c r="AW413" s="181"/>
      <c r="AX413" s="181"/>
      <c r="AY413" s="181"/>
      <c r="AZ413" s="181"/>
      <c r="BA413" s="181"/>
      <c r="BB413" s="181"/>
      <c r="BC413" s="181"/>
      <c r="BD413" s="181"/>
      <c r="BE413" s="181"/>
      <c r="BF413" s="181"/>
      <c r="BG413" s="181"/>
      <c r="BH413" s="181"/>
      <c r="BI413" s="181"/>
      <c r="BJ413" s="181"/>
      <c r="BK413" s="181"/>
      <c r="BL413" s="181"/>
    </row>
    <row r="414" spans="1:64" x14ac:dyDescent="0.2">
      <c r="A414" s="18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c r="AB414" s="181"/>
      <c r="AC414" s="181"/>
      <c r="AD414" s="181"/>
      <c r="AE414" s="181"/>
      <c r="AF414" s="181"/>
      <c r="AG414" s="181"/>
      <c r="AH414" s="181"/>
      <c r="AI414" s="181"/>
      <c r="AJ414" s="181"/>
      <c r="AK414" s="181"/>
      <c r="AL414" s="181"/>
      <c r="AM414" s="181"/>
      <c r="AN414" s="181"/>
      <c r="AO414" s="181"/>
      <c r="AP414" s="181"/>
      <c r="AQ414" s="181"/>
      <c r="AR414" s="181"/>
      <c r="AS414" s="181"/>
      <c r="AT414" s="181"/>
      <c r="AU414" s="181"/>
      <c r="AV414" s="181"/>
      <c r="AW414" s="181"/>
      <c r="AX414" s="181"/>
      <c r="AY414" s="181"/>
      <c r="AZ414" s="181"/>
      <c r="BA414" s="181"/>
      <c r="BB414" s="181"/>
      <c r="BC414" s="181"/>
      <c r="BD414" s="181"/>
      <c r="BE414" s="181"/>
      <c r="BF414" s="181"/>
      <c r="BG414" s="181"/>
      <c r="BH414" s="181"/>
      <c r="BI414" s="181"/>
      <c r="BJ414" s="181"/>
      <c r="BK414" s="181"/>
      <c r="BL414" s="181"/>
    </row>
    <row r="415" spans="1:64" x14ac:dyDescent="0.2">
      <c r="A415" s="18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c r="AB415" s="181"/>
      <c r="AC415" s="181"/>
      <c r="AD415" s="181"/>
      <c r="AE415" s="181"/>
      <c r="AF415" s="181"/>
      <c r="AG415" s="181"/>
      <c r="AH415" s="181"/>
      <c r="AI415" s="181"/>
      <c r="AJ415" s="181"/>
      <c r="AK415" s="181"/>
      <c r="AL415" s="181"/>
      <c r="AM415" s="181"/>
      <c r="AN415" s="181"/>
      <c r="AO415" s="181"/>
      <c r="AP415" s="181"/>
      <c r="AQ415" s="181"/>
      <c r="AR415" s="181"/>
      <c r="AS415" s="181"/>
      <c r="AT415" s="181"/>
      <c r="AU415" s="181"/>
      <c r="AV415" s="181"/>
      <c r="AW415" s="181"/>
      <c r="AX415" s="181"/>
      <c r="AY415" s="181"/>
      <c r="AZ415" s="181"/>
      <c r="BA415" s="181"/>
      <c r="BB415" s="181"/>
      <c r="BC415" s="181"/>
      <c r="BD415" s="181"/>
      <c r="BE415" s="181"/>
      <c r="BF415" s="181"/>
      <c r="BG415" s="181"/>
      <c r="BH415" s="181"/>
      <c r="BI415" s="181"/>
      <c r="BJ415" s="181"/>
      <c r="BK415" s="181"/>
      <c r="BL415" s="181"/>
    </row>
    <row r="416" spans="1:64" x14ac:dyDescent="0.2">
      <c r="A416" s="18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c r="AB416" s="181"/>
      <c r="AC416" s="181"/>
      <c r="AD416" s="181"/>
      <c r="AE416" s="181"/>
      <c r="AF416" s="181"/>
      <c r="AG416" s="181"/>
      <c r="AH416" s="181"/>
      <c r="AI416" s="181"/>
      <c r="AJ416" s="181"/>
      <c r="AK416" s="181"/>
      <c r="AL416" s="181"/>
      <c r="AM416" s="181"/>
      <c r="AN416" s="181"/>
      <c r="AO416" s="181"/>
      <c r="AP416" s="181"/>
      <c r="AQ416" s="181"/>
      <c r="AR416" s="181"/>
      <c r="AS416" s="181"/>
      <c r="AT416" s="181"/>
      <c r="AU416" s="181"/>
      <c r="AV416" s="181"/>
      <c r="AW416" s="181"/>
      <c r="AX416" s="181"/>
      <c r="AY416" s="181"/>
      <c r="AZ416" s="181"/>
      <c r="BA416" s="181"/>
      <c r="BB416" s="181"/>
      <c r="BC416" s="181"/>
      <c r="BD416" s="181"/>
      <c r="BE416" s="181"/>
      <c r="BF416" s="181"/>
      <c r="BG416" s="181"/>
      <c r="BH416" s="181"/>
      <c r="BI416" s="181"/>
      <c r="BJ416" s="181"/>
      <c r="BK416" s="181"/>
      <c r="BL416" s="181"/>
    </row>
    <row r="417" spans="1:64" x14ac:dyDescent="0.2">
      <c r="A417" s="18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c r="AB417" s="181"/>
      <c r="AC417" s="181"/>
      <c r="AD417" s="181"/>
      <c r="AE417" s="181"/>
      <c r="AF417" s="181"/>
      <c r="AG417" s="181"/>
      <c r="AH417" s="181"/>
      <c r="AI417" s="181"/>
      <c r="AJ417" s="181"/>
      <c r="AK417" s="181"/>
      <c r="AL417" s="181"/>
      <c r="AM417" s="181"/>
      <c r="AN417" s="181"/>
      <c r="AO417" s="181"/>
      <c r="AP417" s="181"/>
      <c r="AQ417" s="181"/>
      <c r="AR417" s="181"/>
      <c r="AS417" s="181"/>
      <c r="AT417" s="181"/>
      <c r="AU417" s="181"/>
      <c r="AV417" s="181"/>
      <c r="AW417" s="181"/>
      <c r="AX417" s="181"/>
      <c r="AY417" s="181"/>
      <c r="AZ417" s="181"/>
      <c r="BA417" s="181"/>
      <c r="BB417" s="181"/>
      <c r="BC417" s="181"/>
      <c r="BD417" s="181"/>
      <c r="BE417" s="181"/>
      <c r="BF417" s="181"/>
      <c r="BG417" s="181"/>
      <c r="BH417" s="181"/>
      <c r="BI417" s="181"/>
      <c r="BJ417" s="181"/>
      <c r="BK417" s="181"/>
      <c r="BL417" s="181"/>
    </row>
    <row r="418" spans="1:64" x14ac:dyDescent="0.2">
      <c r="A418" s="18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c r="AB418" s="181"/>
      <c r="AC418" s="181"/>
      <c r="AD418" s="181"/>
      <c r="AE418" s="181"/>
      <c r="AF418" s="181"/>
      <c r="AG418" s="181"/>
      <c r="AH418" s="181"/>
      <c r="AI418" s="181"/>
      <c r="AJ418" s="181"/>
      <c r="AK418" s="181"/>
      <c r="AL418" s="181"/>
      <c r="AM418" s="181"/>
      <c r="AN418" s="181"/>
      <c r="AO418" s="181"/>
      <c r="AP418" s="181"/>
      <c r="AQ418" s="181"/>
      <c r="AR418" s="181"/>
      <c r="AS418" s="181"/>
      <c r="AT418" s="181"/>
      <c r="AU418" s="181"/>
      <c r="AV418" s="181"/>
      <c r="AW418" s="181"/>
      <c r="AX418" s="181"/>
      <c r="AY418" s="181"/>
      <c r="AZ418" s="181"/>
      <c r="BA418" s="181"/>
      <c r="BB418" s="181"/>
      <c r="BC418" s="181"/>
      <c r="BD418" s="181"/>
      <c r="BE418" s="181"/>
      <c r="BF418" s="181"/>
      <c r="BG418" s="181"/>
      <c r="BH418" s="181"/>
      <c r="BI418" s="181"/>
      <c r="BJ418" s="181"/>
      <c r="BK418" s="181"/>
      <c r="BL418" s="181"/>
    </row>
    <row r="419" spans="1:64" x14ac:dyDescent="0.2">
      <c r="A419" s="18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c r="AB419" s="181"/>
      <c r="AC419" s="181"/>
      <c r="AD419" s="181"/>
      <c r="AE419" s="181"/>
      <c r="AF419" s="181"/>
      <c r="AG419" s="181"/>
      <c r="AH419" s="181"/>
      <c r="AI419" s="181"/>
      <c r="AJ419" s="181"/>
      <c r="AK419" s="181"/>
      <c r="AL419" s="181"/>
      <c r="AM419" s="181"/>
      <c r="AN419" s="181"/>
      <c r="AO419" s="181"/>
      <c r="AP419" s="181"/>
      <c r="AQ419" s="181"/>
      <c r="AR419" s="181"/>
      <c r="AS419" s="181"/>
      <c r="AT419" s="181"/>
      <c r="AU419" s="181"/>
      <c r="AV419" s="181"/>
      <c r="AW419" s="181"/>
      <c r="AX419" s="181"/>
      <c r="AY419" s="181"/>
      <c r="AZ419" s="181"/>
      <c r="BA419" s="181"/>
      <c r="BB419" s="181"/>
      <c r="BC419" s="181"/>
      <c r="BD419" s="181"/>
      <c r="BE419" s="181"/>
      <c r="BF419" s="181"/>
      <c r="BG419" s="181"/>
      <c r="BH419" s="181"/>
      <c r="BI419" s="181"/>
      <c r="BJ419" s="181"/>
      <c r="BK419" s="181"/>
      <c r="BL419" s="181"/>
    </row>
    <row r="420" spans="1:64" x14ac:dyDescent="0.2">
      <c r="A420" s="18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c r="AB420" s="181"/>
      <c r="AC420" s="181"/>
      <c r="AD420" s="181"/>
      <c r="AE420" s="181"/>
      <c r="AF420" s="181"/>
      <c r="AG420" s="181"/>
      <c r="AH420" s="181"/>
      <c r="AI420" s="181"/>
      <c r="AJ420" s="181"/>
      <c r="AK420" s="181"/>
      <c r="AL420" s="181"/>
      <c r="AM420" s="181"/>
      <c r="AN420" s="181"/>
      <c r="AO420" s="181"/>
      <c r="AP420" s="181"/>
      <c r="AQ420" s="181"/>
      <c r="AR420" s="181"/>
      <c r="AS420" s="181"/>
      <c r="AT420" s="181"/>
      <c r="AU420" s="181"/>
      <c r="AV420" s="181"/>
      <c r="AW420" s="181"/>
      <c r="AX420" s="181"/>
      <c r="AY420" s="181"/>
      <c r="AZ420" s="181"/>
      <c r="BA420" s="181"/>
      <c r="BB420" s="181"/>
      <c r="BC420" s="181"/>
      <c r="BD420" s="181"/>
      <c r="BE420" s="181"/>
      <c r="BF420" s="181"/>
      <c r="BG420" s="181"/>
      <c r="BH420" s="181"/>
      <c r="BI420" s="181"/>
      <c r="BJ420" s="181"/>
      <c r="BK420" s="181"/>
      <c r="BL420" s="181"/>
    </row>
    <row r="421" spans="1:64" x14ac:dyDescent="0.2">
      <c r="A421" s="18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c r="AB421" s="181"/>
      <c r="AC421" s="181"/>
      <c r="AD421" s="181"/>
      <c r="AE421" s="181"/>
      <c r="AF421" s="181"/>
      <c r="AG421" s="181"/>
      <c r="AH421" s="181"/>
      <c r="AI421" s="181"/>
      <c r="AJ421" s="181"/>
      <c r="AK421" s="181"/>
      <c r="AL421" s="181"/>
      <c r="AM421" s="181"/>
      <c r="AN421" s="181"/>
      <c r="AO421" s="181"/>
      <c r="AP421" s="181"/>
      <c r="AQ421" s="181"/>
      <c r="AR421" s="181"/>
      <c r="AS421" s="181"/>
      <c r="AT421" s="181"/>
      <c r="AU421" s="181"/>
      <c r="AV421" s="181"/>
      <c r="AW421" s="181"/>
      <c r="AX421" s="181"/>
      <c r="AY421" s="181"/>
      <c r="AZ421" s="181"/>
      <c r="BA421" s="181"/>
      <c r="BB421" s="181"/>
      <c r="BC421" s="181"/>
      <c r="BD421" s="181"/>
      <c r="BE421" s="181"/>
      <c r="BF421" s="181"/>
      <c r="BG421" s="181"/>
      <c r="BH421" s="181"/>
      <c r="BI421" s="181"/>
      <c r="BJ421" s="181"/>
      <c r="BK421" s="181"/>
      <c r="BL421" s="181"/>
    </row>
    <row r="422" spans="1:64" x14ac:dyDescent="0.2">
      <c r="A422" s="18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c r="AB422" s="181"/>
      <c r="AC422" s="181"/>
      <c r="AD422" s="181"/>
      <c r="AE422" s="181"/>
      <c r="AF422" s="181"/>
      <c r="AG422" s="181"/>
      <c r="AH422" s="181"/>
      <c r="AI422" s="181"/>
      <c r="AJ422" s="181"/>
      <c r="AK422" s="181"/>
      <c r="AL422" s="181"/>
      <c r="AM422" s="181"/>
      <c r="AN422" s="181"/>
      <c r="AO422" s="181"/>
      <c r="AP422" s="181"/>
      <c r="AQ422" s="181"/>
      <c r="AR422" s="181"/>
      <c r="AS422" s="181"/>
      <c r="AT422" s="181"/>
      <c r="AU422" s="181"/>
      <c r="AV422" s="181"/>
      <c r="AW422" s="181"/>
      <c r="AX422" s="181"/>
      <c r="AY422" s="181"/>
      <c r="AZ422" s="181"/>
      <c r="BA422" s="181"/>
      <c r="BB422" s="181"/>
      <c r="BC422" s="181"/>
      <c r="BD422" s="181"/>
      <c r="BE422" s="181"/>
      <c r="BF422" s="181"/>
      <c r="BG422" s="181"/>
      <c r="BH422" s="181"/>
      <c r="BI422" s="181"/>
      <c r="BJ422" s="181"/>
      <c r="BK422" s="181"/>
      <c r="BL422" s="181"/>
    </row>
    <row r="423" spans="1:64" x14ac:dyDescent="0.2">
      <c r="A423" s="18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c r="AB423" s="181"/>
      <c r="AC423" s="181"/>
      <c r="AD423" s="181"/>
      <c r="AE423" s="181"/>
      <c r="AF423" s="181"/>
      <c r="AG423" s="181"/>
      <c r="AH423" s="181"/>
      <c r="AI423" s="181"/>
      <c r="AJ423" s="181"/>
      <c r="AK423" s="181"/>
      <c r="AL423" s="181"/>
      <c r="AM423" s="181"/>
      <c r="AN423" s="181"/>
      <c r="AO423" s="181"/>
      <c r="AP423" s="181"/>
      <c r="AQ423" s="181"/>
      <c r="AR423" s="181"/>
      <c r="AS423" s="181"/>
      <c r="AT423" s="181"/>
      <c r="AU423" s="181"/>
      <c r="AV423" s="181"/>
      <c r="AW423" s="181"/>
      <c r="AX423" s="181"/>
      <c r="AY423" s="181"/>
      <c r="AZ423" s="181"/>
      <c r="BA423" s="181"/>
      <c r="BB423" s="181"/>
      <c r="BC423" s="181"/>
      <c r="BD423" s="181"/>
      <c r="BE423" s="181"/>
      <c r="BF423" s="181"/>
      <c r="BG423" s="181"/>
      <c r="BH423" s="181"/>
      <c r="BI423" s="181"/>
      <c r="BJ423" s="181"/>
      <c r="BK423" s="181"/>
      <c r="BL423" s="181"/>
    </row>
    <row r="424" spans="1:64" x14ac:dyDescent="0.2">
      <c r="A424" s="18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c r="AB424" s="181"/>
      <c r="AC424" s="181"/>
      <c r="AD424" s="181"/>
      <c r="AE424" s="181"/>
      <c r="AF424" s="181"/>
      <c r="AG424" s="181"/>
      <c r="AH424" s="181"/>
      <c r="AI424" s="181"/>
      <c r="AJ424" s="181"/>
      <c r="AK424" s="181"/>
      <c r="AL424" s="181"/>
      <c r="AM424" s="181"/>
      <c r="AN424" s="181"/>
      <c r="AO424" s="181"/>
      <c r="AP424" s="181"/>
      <c r="AQ424" s="181"/>
      <c r="AR424" s="181"/>
      <c r="AS424" s="181"/>
      <c r="AT424" s="181"/>
      <c r="AU424" s="181"/>
      <c r="AV424" s="181"/>
      <c r="AW424" s="181"/>
      <c r="AX424" s="181"/>
      <c r="AY424" s="181"/>
      <c r="AZ424" s="181"/>
      <c r="BA424" s="181"/>
      <c r="BB424" s="181"/>
      <c r="BC424" s="181"/>
      <c r="BD424" s="181"/>
      <c r="BE424" s="181"/>
      <c r="BF424" s="181"/>
      <c r="BG424" s="181"/>
      <c r="BH424" s="181"/>
      <c r="BI424" s="181"/>
      <c r="BJ424" s="181"/>
      <c r="BK424" s="181"/>
      <c r="BL424" s="181"/>
    </row>
    <row r="425" spans="1:64" x14ac:dyDescent="0.2">
      <c r="A425" s="18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c r="AB425" s="181"/>
      <c r="AC425" s="181"/>
      <c r="AD425" s="181"/>
      <c r="AE425" s="181"/>
      <c r="AF425" s="181"/>
      <c r="AG425" s="181"/>
      <c r="AH425" s="181"/>
      <c r="AI425" s="181"/>
      <c r="AJ425" s="181"/>
      <c r="AK425" s="181"/>
      <c r="AL425" s="181"/>
      <c r="AM425" s="181"/>
      <c r="AN425" s="181"/>
      <c r="AO425" s="181"/>
      <c r="AP425" s="181"/>
      <c r="AQ425" s="181"/>
      <c r="AR425" s="181"/>
      <c r="AS425" s="181"/>
      <c r="AT425" s="181"/>
      <c r="AU425" s="181"/>
      <c r="AV425" s="181"/>
      <c r="AW425" s="181"/>
      <c r="AX425" s="181"/>
      <c r="AY425" s="181"/>
      <c r="AZ425" s="181"/>
      <c r="BA425" s="181"/>
      <c r="BB425" s="181"/>
      <c r="BC425" s="181"/>
      <c r="BD425" s="181"/>
      <c r="BE425" s="181"/>
      <c r="BF425" s="181"/>
      <c r="BG425" s="181"/>
      <c r="BH425" s="181"/>
      <c r="BI425" s="181"/>
      <c r="BJ425" s="181"/>
      <c r="BK425" s="181"/>
      <c r="BL425" s="181"/>
    </row>
    <row r="426" spans="1:64" x14ac:dyDescent="0.2">
      <c r="A426" s="18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c r="AB426" s="181"/>
      <c r="AC426" s="181"/>
      <c r="AD426" s="181"/>
      <c r="AE426" s="181"/>
      <c r="AF426" s="181"/>
      <c r="AG426" s="181"/>
      <c r="AH426" s="181"/>
      <c r="AI426" s="181"/>
      <c r="AJ426" s="181"/>
      <c r="AK426" s="181"/>
      <c r="AL426" s="181"/>
      <c r="AM426" s="181"/>
      <c r="AN426" s="181"/>
      <c r="AO426" s="181"/>
      <c r="AP426" s="181"/>
      <c r="AQ426" s="181"/>
      <c r="AR426" s="181"/>
      <c r="AS426" s="181"/>
      <c r="AT426" s="181"/>
      <c r="AU426" s="181"/>
      <c r="AV426" s="181"/>
      <c r="AW426" s="181"/>
      <c r="AX426" s="181"/>
      <c r="AY426" s="181"/>
      <c r="AZ426" s="181"/>
      <c r="BA426" s="181"/>
      <c r="BB426" s="181"/>
      <c r="BC426" s="181"/>
      <c r="BD426" s="181"/>
      <c r="BE426" s="181"/>
      <c r="BF426" s="181"/>
      <c r="BG426" s="181"/>
      <c r="BH426" s="181"/>
      <c r="BI426" s="181"/>
      <c r="BJ426" s="181"/>
      <c r="BK426" s="181"/>
      <c r="BL426" s="181"/>
    </row>
    <row r="427" spans="1:64" x14ac:dyDescent="0.2">
      <c r="A427" s="18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c r="AB427" s="181"/>
      <c r="AC427" s="181"/>
      <c r="AD427" s="181"/>
      <c r="AE427" s="181"/>
      <c r="AF427" s="181"/>
      <c r="AG427" s="181"/>
      <c r="AH427" s="181"/>
      <c r="AI427" s="181"/>
      <c r="AJ427" s="181"/>
      <c r="AK427" s="181"/>
      <c r="AL427" s="181"/>
      <c r="AM427" s="181"/>
      <c r="AN427" s="181"/>
      <c r="AO427" s="181"/>
      <c r="AP427" s="181"/>
      <c r="AQ427" s="181"/>
      <c r="AR427" s="181"/>
      <c r="AS427" s="181"/>
      <c r="AT427" s="181"/>
      <c r="AU427" s="181"/>
      <c r="AV427" s="181"/>
      <c r="AW427" s="181"/>
      <c r="AX427" s="181"/>
      <c r="AY427" s="181"/>
      <c r="AZ427" s="181"/>
      <c r="BA427" s="181"/>
      <c r="BB427" s="181"/>
      <c r="BC427" s="181"/>
      <c r="BD427" s="181"/>
      <c r="BE427" s="181"/>
      <c r="BF427" s="181"/>
      <c r="BG427" s="181"/>
      <c r="BH427" s="181"/>
      <c r="BI427" s="181"/>
      <c r="BJ427" s="181"/>
      <c r="BK427" s="181"/>
      <c r="BL427" s="181"/>
    </row>
    <row r="428" spans="1:64" x14ac:dyDescent="0.2">
      <c r="A428" s="18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c r="AB428" s="181"/>
      <c r="AC428" s="181"/>
      <c r="AD428" s="181"/>
      <c r="AE428" s="181"/>
      <c r="AF428" s="181"/>
      <c r="AG428" s="181"/>
      <c r="AH428" s="181"/>
      <c r="AI428" s="181"/>
      <c r="AJ428" s="181"/>
      <c r="AK428" s="181"/>
      <c r="AL428" s="181"/>
      <c r="AM428" s="181"/>
      <c r="AN428" s="181"/>
      <c r="AO428" s="181"/>
      <c r="AP428" s="181"/>
      <c r="AQ428" s="181"/>
      <c r="AR428" s="181"/>
      <c r="AS428" s="181"/>
      <c r="AT428" s="181"/>
      <c r="AU428" s="181"/>
      <c r="AV428" s="181"/>
      <c r="AW428" s="181"/>
      <c r="AX428" s="181"/>
      <c r="AY428" s="181"/>
      <c r="AZ428" s="181"/>
      <c r="BA428" s="181"/>
      <c r="BB428" s="181"/>
      <c r="BC428" s="181"/>
      <c r="BD428" s="181"/>
      <c r="BE428" s="181"/>
      <c r="BF428" s="181"/>
      <c r="BG428" s="181"/>
      <c r="BH428" s="181"/>
      <c r="BI428" s="181"/>
      <c r="BJ428" s="181"/>
      <c r="BK428" s="181"/>
      <c r="BL428" s="181"/>
    </row>
    <row r="429" spans="1:64" x14ac:dyDescent="0.2">
      <c r="A429" s="18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c r="AB429" s="181"/>
      <c r="AC429" s="181"/>
      <c r="AD429" s="181"/>
      <c r="AE429" s="181"/>
      <c r="AF429" s="181"/>
      <c r="AG429" s="181"/>
      <c r="AH429" s="181"/>
      <c r="AI429" s="181"/>
      <c r="AJ429" s="181"/>
      <c r="AK429" s="181"/>
      <c r="AL429" s="181"/>
      <c r="AM429" s="181"/>
      <c r="AN429" s="181"/>
      <c r="AO429" s="181"/>
      <c r="AP429" s="181"/>
      <c r="AQ429" s="181"/>
      <c r="AR429" s="181"/>
      <c r="AS429" s="181"/>
      <c r="AT429" s="181"/>
      <c r="AU429" s="181"/>
      <c r="AV429" s="181"/>
      <c r="AW429" s="181"/>
      <c r="AX429" s="181"/>
      <c r="AY429" s="181"/>
      <c r="AZ429" s="181"/>
      <c r="BA429" s="181"/>
      <c r="BB429" s="181"/>
      <c r="BC429" s="181"/>
      <c r="BD429" s="181"/>
      <c r="BE429" s="181"/>
      <c r="BF429" s="181"/>
      <c r="BG429" s="181"/>
      <c r="BH429" s="181"/>
      <c r="BI429" s="181"/>
      <c r="BJ429" s="181"/>
      <c r="BK429" s="181"/>
      <c r="BL429" s="181"/>
    </row>
    <row r="430" spans="1:64" x14ac:dyDescent="0.2">
      <c r="A430" s="18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c r="AB430" s="181"/>
      <c r="AC430" s="181"/>
      <c r="AD430" s="181"/>
      <c r="AE430" s="181"/>
      <c r="AF430" s="181"/>
      <c r="AG430" s="181"/>
      <c r="AH430" s="181"/>
      <c r="AI430" s="181"/>
      <c r="AJ430" s="181"/>
      <c r="AK430" s="181"/>
      <c r="AL430" s="181"/>
      <c r="AM430" s="181"/>
      <c r="AN430" s="181"/>
      <c r="AO430" s="181"/>
      <c r="AP430" s="181"/>
      <c r="AQ430" s="181"/>
      <c r="AR430" s="181"/>
      <c r="AS430" s="181"/>
      <c r="AT430" s="181"/>
      <c r="AU430" s="181"/>
      <c r="AV430" s="181"/>
      <c r="AW430" s="181"/>
      <c r="AX430" s="181"/>
      <c r="AY430" s="181"/>
      <c r="AZ430" s="181"/>
      <c r="BA430" s="181"/>
      <c r="BB430" s="181"/>
      <c r="BC430" s="181"/>
      <c r="BD430" s="181"/>
      <c r="BE430" s="181"/>
      <c r="BF430" s="181"/>
      <c r="BG430" s="181"/>
      <c r="BH430" s="181"/>
      <c r="BI430" s="181"/>
      <c r="BJ430" s="181"/>
      <c r="BK430" s="181"/>
      <c r="BL430" s="181"/>
    </row>
    <row r="431" spans="1:64" x14ac:dyDescent="0.2">
      <c r="A431" s="18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c r="AB431" s="181"/>
      <c r="AC431" s="181"/>
      <c r="AD431" s="181"/>
      <c r="AE431" s="181"/>
      <c r="AF431" s="181"/>
      <c r="AG431" s="181"/>
      <c r="AH431" s="181"/>
      <c r="AI431" s="181"/>
      <c r="AJ431" s="181"/>
      <c r="AK431" s="181"/>
      <c r="AL431" s="181"/>
      <c r="AM431" s="181"/>
      <c r="AN431" s="181"/>
      <c r="AO431" s="181"/>
      <c r="AP431" s="181"/>
      <c r="AQ431" s="181"/>
      <c r="AR431" s="181"/>
      <c r="AS431" s="181"/>
      <c r="AT431" s="181"/>
      <c r="AU431" s="181"/>
      <c r="AV431" s="181"/>
      <c r="AW431" s="181"/>
      <c r="AX431" s="181"/>
      <c r="AY431" s="181"/>
      <c r="AZ431" s="181"/>
      <c r="BA431" s="181"/>
      <c r="BB431" s="181"/>
      <c r="BC431" s="181"/>
      <c r="BD431" s="181"/>
      <c r="BE431" s="181"/>
      <c r="BF431" s="181"/>
      <c r="BG431" s="181"/>
      <c r="BH431" s="181"/>
      <c r="BI431" s="181"/>
      <c r="BJ431" s="181"/>
      <c r="BK431" s="181"/>
      <c r="BL431" s="181"/>
    </row>
    <row r="432" spans="1:64" x14ac:dyDescent="0.2">
      <c r="A432" s="18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c r="AB432" s="181"/>
      <c r="AC432" s="181"/>
      <c r="AD432" s="181"/>
      <c r="AE432" s="181"/>
      <c r="AF432" s="181"/>
      <c r="AG432" s="181"/>
      <c r="AH432" s="181"/>
      <c r="AI432" s="181"/>
      <c r="AJ432" s="181"/>
      <c r="AK432" s="181"/>
      <c r="AL432" s="181"/>
      <c r="AM432" s="181"/>
      <c r="AN432" s="181"/>
      <c r="AO432" s="181"/>
      <c r="AP432" s="181"/>
      <c r="AQ432" s="181"/>
      <c r="AR432" s="181"/>
      <c r="AS432" s="181"/>
      <c r="AT432" s="181"/>
      <c r="AU432" s="181"/>
      <c r="AV432" s="181"/>
      <c r="AW432" s="181"/>
      <c r="AX432" s="181"/>
      <c r="AY432" s="181"/>
      <c r="AZ432" s="181"/>
      <c r="BA432" s="181"/>
      <c r="BB432" s="181"/>
      <c r="BC432" s="181"/>
      <c r="BD432" s="181"/>
      <c r="BE432" s="181"/>
      <c r="BF432" s="181"/>
      <c r="BG432" s="181"/>
      <c r="BH432" s="181"/>
      <c r="BI432" s="181"/>
      <c r="BJ432" s="181"/>
      <c r="BK432" s="181"/>
      <c r="BL432" s="181"/>
    </row>
    <row r="433" spans="1:64" x14ac:dyDescent="0.2">
      <c r="A433" s="18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c r="AB433" s="181"/>
      <c r="AC433" s="181"/>
      <c r="AD433" s="181"/>
      <c r="AE433" s="181"/>
      <c r="AF433" s="181"/>
      <c r="AG433" s="181"/>
      <c r="AH433" s="181"/>
      <c r="AI433" s="181"/>
      <c r="AJ433" s="181"/>
      <c r="AK433" s="181"/>
      <c r="AL433" s="181"/>
      <c r="AM433" s="181"/>
      <c r="AN433" s="181"/>
      <c r="AO433" s="181"/>
      <c r="AP433" s="181"/>
      <c r="AQ433" s="181"/>
      <c r="AR433" s="181"/>
      <c r="AS433" s="181"/>
      <c r="AT433" s="181"/>
      <c r="AU433" s="181"/>
      <c r="AV433" s="181"/>
      <c r="AW433" s="181"/>
      <c r="AX433" s="181"/>
      <c r="AY433" s="181"/>
      <c r="AZ433" s="181"/>
      <c r="BA433" s="181"/>
      <c r="BB433" s="181"/>
      <c r="BC433" s="181"/>
      <c r="BD433" s="181"/>
      <c r="BE433" s="181"/>
      <c r="BF433" s="181"/>
      <c r="BG433" s="181"/>
      <c r="BH433" s="181"/>
      <c r="BI433" s="181"/>
      <c r="BJ433" s="181"/>
      <c r="BK433" s="181"/>
      <c r="BL433" s="181"/>
    </row>
    <row r="434" spans="1:64" x14ac:dyDescent="0.2">
      <c r="A434" s="18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c r="AB434" s="181"/>
      <c r="AC434" s="181"/>
      <c r="AD434" s="181"/>
      <c r="AE434" s="181"/>
      <c r="AF434" s="181"/>
      <c r="AG434" s="181"/>
      <c r="AH434" s="181"/>
      <c r="AI434" s="181"/>
      <c r="AJ434" s="181"/>
      <c r="AK434" s="181"/>
      <c r="AL434" s="181"/>
      <c r="AM434" s="181"/>
      <c r="AN434" s="181"/>
      <c r="AO434" s="181"/>
      <c r="AP434" s="181"/>
      <c r="AQ434" s="181"/>
      <c r="AR434" s="181"/>
      <c r="AS434" s="181"/>
      <c r="AT434" s="181"/>
      <c r="AU434" s="181"/>
      <c r="AV434" s="181"/>
      <c r="AW434" s="181"/>
      <c r="AX434" s="181"/>
      <c r="AY434" s="181"/>
      <c r="AZ434" s="181"/>
      <c r="BA434" s="181"/>
      <c r="BB434" s="181"/>
      <c r="BC434" s="181"/>
      <c r="BD434" s="181"/>
      <c r="BE434" s="181"/>
      <c r="BF434" s="181"/>
      <c r="BG434" s="181"/>
      <c r="BH434" s="181"/>
      <c r="BI434" s="181"/>
      <c r="BJ434" s="181"/>
      <c r="BK434" s="181"/>
      <c r="BL434" s="181"/>
    </row>
    <row r="435" spans="1:64" x14ac:dyDescent="0.2">
      <c r="A435" s="18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c r="AB435" s="181"/>
      <c r="AC435" s="181"/>
      <c r="AD435" s="181"/>
      <c r="AE435" s="181"/>
      <c r="AF435" s="181"/>
      <c r="AG435" s="181"/>
      <c r="AH435" s="181"/>
      <c r="AI435" s="181"/>
      <c r="AJ435" s="181"/>
      <c r="AK435" s="181"/>
      <c r="AL435" s="181"/>
      <c r="AM435" s="181"/>
      <c r="AN435" s="181"/>
      <c r="AO435" s="181"/>
      <c r="AP435" s="181"/>
      <c r="AQ435" s="181"/>
      <c r="AR435" s="181"/>
      <c r="AS435" s="181"/>
      <c r="AT435" s="181"/>
      <c r="AU435" s="181"/>
      <c r="AV435" s="181"/>
      <c r="AW435" s="181"/>
      <c r="AX435" s="181"/>
      <c r="AY435" s="181"/>
      <c r="AZ435" s="181"/>
      <c r="BA435" s="181"/>
      <c r="BB435" s="181"/>
      <c r="BC435" s="181"/>
      <c r="BD435" s="181"/>
      <c r="BE435" s="181"/>
      <c r="BF435" s="181"/>
      <c r="BG435" s="181"/>
      <c r="BH435" s="181"/>
      <c r="BI435" s="181"/>
      <c r="BJ435" s="181"/>
      <c r="BK435" s="181"/>
      <c r="BL435" s="181"/>
    </row>
    <row r="436" spans="1:64" x14ac:dyDescent="0.2">
      <c r="A436" s="18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c r="AB436" s="181"/>
      <c r="AC436" s="181"/>
      <c r="AD436" s="181"/>
      <c r="AE436" s="181"/>
      <c r="AF436" s="181"/>
      <c r="AG436" s="181"/>
      <c r="AH436" s="181"/>
      <c r="AI436" s="181"/>
      <c r="AJ436" s="181"/>
      <c r="AK436" s="181"/>
      <c r="AL436" s="181"/>
      <c r="AM436" s="181"/>
      <c r="AN436" s="181"/>
      <c r="AO436" s="181"/>
      <c r="AP436" s="181"/>
      <c r="AQ436" s="181"/>
      <c r="AR436" s="181"/>
      <c r="AS436" s="181"/>
      <c r="AT436" s="181"/>
      <c r="AU436" s="181"/>
      <c r="AV436" s="181"/>
      <c r="AW436" s="181"/>
      <c r="AX436" s="181"/>
      <c r="AY436" s="181"/>
      <c r="AZ436" s="181"/>
      <c r="BA436" s="181"/>
      <c r="BB436" s="181"/>
      <c r="BC436" s="181"/>
      <c r="BD436" s="181"/>
      <c r="BE436" s="181"/>
      <c r="BF436" s="181"/>
      <c r="BG436" s="181"/>
      <c r="BH436" s="181"/>
      <c r="BI436" s="181"/>
      <c r="BJ436" s="181"/>
      <c r="BK436" s="181"/>
      <c r="BL436" s="181"/>
    </row>
    <row r="437" spans="1:64" x14ac:dyDescent="0.2">
      <c r="A437" s="18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c r="AB437" s="181"/>
      <c r="AC437" s="181"/>
      <c r="AD437" s="181"/>
      <c r="AE437" s="181"/>
      <c r="AF437" s="181"/>
      <c r="AG437" s="181"/>
      <c r="AH437" s="181"/>
      <c r="AI437" s="181"/>
      <c r="AJ437" s="181"/>
      <c r="AK437" s="181"/>
      <c r="AL437" s="181"/>
      <c r="AM437" s="181"/>
      <c r="AN437" s="181"/>
      <c r="AO437" s="181"/>
      <c r="AP437" s="181"/>
      <c r="AQ437" s="181"/>
      <c r="AR437" s="181"/>
      <c r="AS437" s="181"/>
      <c r="AT437" s="181"/>
      <c r="AU437" s="181"/>
      <c r="AV437" s="181"/>
      <c r="AW437" s="181"/>
      <c r="AX437" s="181"/>
      <c r="AY437" s="181"/>
      <c r="AZ437" s="181"/>
      <c r="BA437" s="181"/>
      <c r="BB437" s="181"/>
      <c r="BC437" s="181"/>
      <c r="BD437" s="181"/>
      <c r="BE437" s="181"/>
      <c r="BF437" s="181"/>
      <c r="BG437" s="181"/>
      <c r="BH437" s="181"/>
      <c r="BI437" s="181"/>
      <c r="BJ437" s="181"/>
      <c r="BK437" s="181"/>
      <c r="BL437" s="181"/>
    </row>
    <row r="438" spans="1:64" x14ac:dyDescent="0.2">
      <c r="A438" s="18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c r="AB438" s="181"/>
      <c r="AC438" s="181"/>
      <c r="AD438" s="181"/>
      <c r="AE438" s="181"/>
      <c r="AF438" s="181"/>
      <c r="AG438" s="181"/>
      <c r="AH438" s="181"/>
      <c r="AI438" s="181"/>
      <c r="AJ438" s="181"/>
      <c r="AK438" s="181"/>
      <c r="AL438" s="181"/>
      <c r="AM438" s="181"/>
      <c r="AN438" s="181"/>
      <c r="AO438" s="181"/>
      <c r="AP438" s="181"/>
      <c r="AQ438" s="181"/>
      <c r="AR438" s="181"/>
      <c r="AS438" s="181"/>
      <c r="AT438" s="181"/>
      <c r="AU438" s="181"/>
      <c r="AV438" s="181"/>
      <c r="AW438" s="181"/>
      <c r="AX438" s="181"/>
      <c r="AY438" s="181"/>
      <c r="AZ438" s="181"/>
      <c r="BA438" s="181"/>
      <c r="BB438" s="181"/>
      <c r="BC438" s="181"/>
      <c r="BD438" s="181"/>
      <c r="BE438" s="181"/>
      <c r="BF438" s="181"/>
      <c r="BG438" s="181"/>
      <c r="BH438" s="181"/>
      <c r="BI438" s="181"/>
      <c r="BJ438" s="181"/>
      <c r="BK438" s="181"/>
      <c r="BL438" s="181"/>
    </row>
    <row r="439" spans="1:64" x14ac:dyDescent="0.2">
      <c r="A439" s="18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c r="AB439" s="181"/>
      <c r="AC439" s="181"/>
      <c r="AD439" s="181"/>
      <c r="AE439" s="181"/>
      <c r="AF439" s="181"/>
      <c r="AG439" s="181"/>
      <c r="AH439" s="181"/>
      <c r="AI439" s="181"/>
      <c r="AJ439" s="181"/>
      <c r="AK439" s="181"/>
      <c r="AL439" s="181"/>
      <c r="AM439" s="181"/>
      <c r="AN439" s="181"/>
      <c r="AO439" s="181"/>
      <c r="AP439" s="181"/>
      <c r="AQ439" s="181"/>
      <c r="AR439" s="181"/>
      <c r="AS439" s="181"/>
      <c r="AT439" s="181"/>
      <c r="AU439" s="181"/>
      <c r="AV439" s="181"/>
      <c r="AW439" s="181"/>
      <c r="AX439" s="181"/>
      <c r="AY439" s="181"/>
      <c r="AZ439" s="181"/>
      <c r="BA439" s="181"/>
      <c r="BB439" s="181"/>
      <c r="BC439" s="181"/>
      <c r="BD439" s="181"/>
      <c r="BE439" s="181"/>
      <c r="BF439" s="181"/>
      <c r="BG439" s="181"/>
      <c r="BH439" s="181"/>
      <c r="BI439" s="181"/>
      <c r="BJ439" s="181"/>
      <c r="BK439" s="181"/>
      <c r="BL439" s="181"/>
    </row>
    <row r="440" spans="1:64" x14ac:dyDescent="0.2">
      <c r="A440" s="18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c r="AB440" s="181"/>
      <c r="AC440" s="181"/>
      <c r="AD440" s="181"/>
      <c r="AE440" s="181"/>
      <c r="AF440" s="181"/>
      <c r="AG440" s="181"/>
      <c r="AH440" s="181"/>
      <c r="AI440" s="181"/>
      <c r="AJ440" s="181"/>
      <c r="AK440" s="181"/>
      <c r="AL440" s="181"/>
      <c r="AM440" s="181"/>
      <c r="AN440" s="181"/>
      <c r="AO440" s="181"/>
      <c r="AP440" s="181"/>
      <c r="AQ440" s="181"/>
      <c r="AR440" s="181"/>
      <c r="AS440" s="181"/>
      <c r="AT440" s="181"/>
      <c r="AU440" s="181"/>
      <c r="AV440" s="181"/>
      <c r="AW440" s="181"/>
      <c r="AX440" s="181"/>
      <c r="AY440" s="181"/>
      <c r="AZ440" s="181"/>
      <c r="BA440" s="181"/>
      <c r="BB440" s="181"/>
      <c r="BC440" s="181"/>
      <c r="BD440" s="181"/>
      <c r="BE440" s="181"/>
      <c r="BF440" s="181"/>
      <c r="BG440" s="181"/>
      <c r="BH440" s="181"/>
      <c r="BI440" s="181"/>
      <c r="BJ440" s="181"/>
      <c r="BK440" s="181"/>
      <c r="BL440" s="181"/>
    </row>
    <row r="441" spans="1:64" x14ac:dyDescent="0.2">
      <c r="A441" s="18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c r="AB441" s="181"/>
      <c r="AC441" s="181"/>
      <c r="AD441" s="181"/>
      <c r="AE441" s="181"/>
      <c r="AF441" s="181"/>
      <c r="AG441" s="181"/>
      <c r="AH441" s="181"/>
      <c r="AI441" s="181"/>
      <c r="AJ441" s="181"/>
      <c r="AK441" s="181"/>
      <c r="AL441" s="181"/>
      <c r="AM441" s="181"/>
      <c r="AN441" s="181"/>
      <c r="AO441" s="181"/>
      <c r="AP441" s="181"/>
      <c r="AQ441" s="181"/>
      <c r="AR441" s="181"/>
      <c r="AS441" s="181"/>
      <c r="AT441" s="181"/>
      <c r="AU441" s="181"/>
      <c r="AV441" s="181"/>
      <c r="AW441" s="181"/>
      <c r="AX441" s="181"/>
      <c r="AY441" s="181"/>
      <c r="AZ441" s="181"/>
      <c r="BA441" s="181"/>
      <c r="BB441" s="181"/>
      <c r="BC441" s="181"/>
      <c r="BD441" s="181"/>
      <c r="BE441" s="181"/>
      <c r="BF441" s="181"/>
      <c r="BG441" s="181"/>
      <c r="BH441" s="181"/>
      <c r="BI441" s="181"/>
      <c r="BJ441" s="181"/>
      <c r="BK441" s="181"/>
      <c r="BL441" s="181"/>
    </row>
    <row r="442" spans="1:64" x14ac:dyDescent="0.2">
      <c r="A442" s="18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c r="AB442" s="181"/>
      <c r="AC442" s="181"/>
      <c r="AD442" s="181"/>
      <c r="AE442" s="181"/>
      <c r="AF442" s="181"/>
      <c r="AG442" s="181"/>
      <c r="AH442" s="181"/>
      <c r="AI442" s="181"/>
      <c r="AJ442" s="181"/>
      <c r="AK442" s="181"/>
      <c r="AL442" s="181"/>
      <c r="AM442" s="181"/>
      <c r="AN442" s="181"/>
      <c r="AO442" s="181"/>
      <c r="AP442" s="181"/>
      <c r="AQ442" s="181"/>
      <c r="AR442" s="181"/>
      <c r="AS442" s="181"/>
      <c r="AT442" s="181"/>
      <c r="AU442" s="181"/>
      <c r="AV442" s="181"/>
      <c r="AW442" s="181"/>
      <c r="AX442" s="181"/>
      <c r="AY442" s="181"/>
      <c r="AZ442" s="181"/>
      <c r="BA442" s="181"/>
      <c r="BB442" s="181"/>
      <c r="BC442" s="181"/>
      <c r="BD442" s="181"/>
      <c r="BE442" s="181"/>
      <c r="BF442" s="181"/>
      <c r="BG442" s="181"/>
      <c r="BH442" s="181"/>
      <c r="BI442" s="181"/>
      <c r="BJ442" s="181"/>
      <c r="BK442" s="181"/>
      <c r="BL442" s="181"/>
    </row>
    <row r="443" spans="1:64" x14ac:dyDescent="0.2">
      <c r="A443" s="18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c r="AB443" s="181"/>
      <c r="AC443" s="181"/>
      <c r="AD443" s="181"/>
      <c r="AE443" s="181"/>
      <c r="AF443" s="181"/>
      <c r="AG443" s="181"/>
      <c r="AH443" s="181"/>
      <c r="AI443" s="181"/>
      <c r="AJ443" s="181"/>
      <c r="AK443" s="181"/>
      <c r="AL443" s="181"/>
      <c r="AM443" s="181"/>
      <c r="AN443" s="181"/>
      <c r="AO443" s="181"/>
      <c r="AP443" s="181"/>
      <c r="AQ443" s="181"/>
      <c r="AR443" s="181"/>
      <c r="AS443" s="181"/>
      <c r="AT443" s="181"/>
      <c r="AU443" s="181"/>
      <c r="AV443" s="181"/>
      <c r="AW443" s="181"/>
      <c r="AX443" s="181"/>
      <c r="AY443" s="181"/>
      <c r="AZ443" s="181"/>
      <c r="BA443" s="181"/>
      <c r="BB443" s="181"/>
      <c r="BC443" s="181"/>
      <c r="BD443" s="181"/>
      <c r="BE443" s="181"/>
      <c r="BF443" s="181"/>
      <c r="BG443" s="181"/>
      <c r="BH443" s="181"/>
      <c r="BI443" s="181"/>
      <c r="BJ443" s="181"/>
      <c r="BK443" s="181"/>
      <c r="BL443" s="181"/>
    </row>
    <row r="444" spans="1:64" x14ac:dyDescent="0.2">
      <c r="A444" s="18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c r="AB444" s="181"/>
      <c r="AC444" s="181"/>
      <c r="AD444" s="181"/>
      <c r="AE444" s="181"/>
      <c r="AF444" s="181"/>
      <c r="AG444" s="181"/>
      <c r="AH444" s="181"/>
      <c r="AI444" s="181"/>
      <c r="AJ444" s="181"/>
      <c r="AK444" s="181"/>
      <c r="AL444" s="181"/>
      <c r="AM444" s="181"/>
      <c r="AN444" s="181"/>
      <c r="AO444" s="181"/>
      <c r="AP444" s="181"/>
      <c r="AQ444" s="181"/>
      <c r="AR444" s="181"/>
      <c r="AS444" s="181"/>
      <c r="AT444" s="181"/>
      <c r="AU444" s="181"/>
      <c r="AV444" s="181"/>
      <c r="AW444" s="181"/>
      <c r="AX444" s="181"/>
      <c r="AY444" s="181"/>
      <c r="AZ444" s="181"/>
      <c r="BA444" s="181"/>
      <c r="BB444" s="181"/>
      <c r="BC444" s="181"/>
      <c r="BD444" s="181"/>
      <c r="BE444" s="181"/>
      <c r="BF444" s="181"/>
      <c r="BG444" s="181"/>
      <c r="BH444" s="181"/>
      <c r="BI444" s="181"/>
      <c r="BJ444" s="181"/>
      <c r="BK444" s="181"/>
      <c r="BL444" s="181"/>
    </row>
    <row r="445" spans="1:64" x14ac:dyDescent="0.2">
      <c r="A445" s="18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c r="AB445" s="181"/>
      <c r="AC445" s="181"/>
      <c r="AD445" s="181"/>
      <c r="AE445" s="181"/>
      <c r="AF445" s="181"/>
      <c r="AG445" s="181"/>
      <c r="AH445" s="181"/>
      <c r="AI445" s="181"/>
      <c r="AJ445" s="181"/>
      <c r="AK445" s="181"/>
      <c r="AL445" s="181"/>
      <c r="AM445" s="181"/>
      <c r="AN445" s="181"/>
      <c r="AO445" s="181"/>
      <c r="AP445" s="181"/>
      <c r="AQ445" s="181"/>
      <c r="AR445" s="181"/>
      <c r="AS445" s="181"/>
      <c r="AT445" s="181"/>
      <c r="AU445" s="181"/>
      <c r="AV445" s="181"/>
      <c r="AW445" s="181"/>
      <c r="AX445" s="181"/>
      <c r="AY445" s="181"/>
      <c r="AZ445" s="181"/>
      <c r="BA445" s="181"/>
      <c r="BB445" s="181"/>
      <c r="BC445" s="181"/>
      <c r="BD445" s="181"/>
      <c r="BE445" s="181"/>
      <c r="BF445" s="181"/>
      <c r="BG445" s="181"/>
      <c r="BH445" s="181"/>
      <c r="BI445" s="181"/>
      <c r="BJ445" s="181"/>
      <c r="BK445" s="181"/>
      <c r="BL445" s="181"/>
    </row>
    <row r="446" spans="1:64" x14ac:dyDescent="0.2">
      <c r="A446" s="18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c r="AB446" s="181"/>
      <c r="AC446" s="181"/>
      <c r="AD446" s="181"/>
      <c r="AE446" s="181"/>
      <c r="AF446" s="181"/>
      <c r="AG446" s="181"/>
      <c r="AH446" s="181"/>
      <c r="AI446" s="181"/>
      <c r="AJ446" s="181"/>
      <c r="AK446" s="181"/>
      <c r="AL446" s="181"/>
      <c r="AM446" s="181"/>
      <c r="AN446" s="181"/>
      <c r="AO446" s="181"/>
      <c r="AP446" s="181"/>
      <c r="AQ446" s="181"/>
      <c r="AR446" s="181"/>
      <c r="AS446" s="181"/>
      <c r="AT446" s="181"/>
      <c r="AU446" s="181"/>
      <c r="AV446" s="181"/>
      <c r="AW446" s="181"/>
      <c r="AX446" s="181"/>
      <c r="AY446" s="181"/>
      <c r="AZ446" s="181"/>
      <c r="BA446" s="181"/>
      <c r="BB446" s="181"/>
      <c r="BC446" s="181"/>
      <c r="BD446" s="181"/>
      <c r="BE446" s="181"/>
      <c r="BF446" s="181"/>
      <c r="BG446" s="181"/>
      <c r="BH446" s="181"/>
      <c r="BI446" s="181"/>
      <c r="BJ446" s="181"/>
      <c r="BK446" s="181"/>
      <c r="BL446" s="181"/>
    </row>
    <row r="447" spans="1:64" x14ac:dyDescent="0.2">
      <c r="A447" s="18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c r="AB447" s="181"/>
      <c r="AC447" s="181"/>
      <c r="AD447" s="181"/>
      <c r="AE447" s="181"/>
      <c r="AF447" s="181"/>
      <c r="AG447" s="181"/>
      <c r="AH447" s="181"/>
      <c r="AI447" s="181"/>
      <c r="AJ447" s="181"/>
      <c r="AK447" s="181"/>
      <c r="AL447" s="181"/>
      <c r="AM447" s="181"/>
      <c r="AN447" s="181"/>
      <c r="AO447" s="181"/>
      <c r="AP447" s="181"/>
      <c r="AQ447" s="181"/>
      <c r="AR447" s="181"/>
      <c r="AS447" s="181"/>
      <c r="AT447" s="181"/>
      <c r="AU447" s="181"/>
      <c r="AV447" s="181"/>
      <c r="AW447" s="181"/>
      <c r="AX447" s="181"/>
      <c r="AY447" s="181"/>
      <c r="AZ447" s="181"/>
      <c r="BA447" s="181"/>
      <c r="BB447" s="181"/>
      <c r="BC447" s="181"/>
      <c r="BD447" s="181"/>
      <c r="BE447" s="181"/>
      <c r="BF447" s="181"/>
      <c r="BG447" s="181"/>
      <c r="BH447" s="181"/>
      <c r="BI447" s="181"/>
      <c r="BJ447" s="181"/>
      <c r="BK447" s="181"/>
      <c r="BL447" s="181"/>
    </row>
    <row r="448" spans="1:64" x14ac:dyDescent="0.2">
      <c r="A448" s="18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c r="AB448" s="181"/>
      <c r="AC448" s="181"/>
      <c r="AD448" s="181"/>
      <c r="AE448" s="181"/>
      <c r="AF448" s="181"/>
      <c r="AG448" s="181"/>
      <c r="AH448" s="181"/>
      <c r="AI448" s="181"/>
      <c r="AJ448" s="181"/>
      <c r="AK448" s="181"/>
      <c r="AL448" s="181"/>
      <c r="AM448" s="181"/>
      <c r="AN448" s="181"/>
      <c r="AO448" s="181"/>
      <c r="AP448" s="181"/>
      <c r="AQ448" s="181"/>
      <c r="AR448" s="181"/>
      <c r="AS448" s="181"/>
      <c r="AT448" s="181"/>
      <c r="AU448" s="181"/>
      <c r="AV448" s="181"/>
      <c r="AW448" s="181"/>
      <c r="AX448" s="181"/>
      <c r="AY448" s="181"/>
      <c r="AZ448" s="181"/>
      <c r="BA448" s="181"/>
      <c r="BB448" s="181"/>
      <c r="BC448" s="181"/>
      <c r="BD448" s="181"/>
      <c r="BE448" s="181"/>
      <c r="BF448" s="181"/>
      <c r="BG448" s="181"/>
      <c r="BH448" s="181"/>
      <c r="BI448" s="181"/>
      <c r="BJ448" s="181"/>
      <c r="BK448" s="181"/>
      <c r="BL448" s="181"/>
    </row>
    <row r="449" spans="1:64" x14ac:dyDescent="0.2">
      <c r="A449" s="18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c r="AB449" s="181"/>
      <c r="AC449" s="181"/>
      <c r="AD449" s="181"/>
      <c r="AE449" s="181"/>
      <c r="AF449" s="181"/>
      <c r="AG449" s="181"/>
      <c r="AH449" s="181"/>
      <c r="AI449" s="181"/>
      <c r="AJ449" s="181"/>
      <c r="AK449" s="181"/>
      <c r="AL449" s="181"/>
      <c r="AM449" s="181"/>
      <c r="AN449" s="181"/>
      <c r="AO449" s="181"/>
      <c r="AP449" s="181"/>
      <c r="AQ449" s="181"/>
      <c r="AR449" s="181"/>
      <c r="AS449" s="181"/>
      <c r="AT449" s="181"/>
      <c r="AU449" s="181"/>
      <c r="AV449" s="181"/>
      <c r="AW449" s="181"/>
      <c r="AX449" s="181"/>
      <c r="AY449" s="181"/>
      <c r="AZ449" s="181"/>
      <c r="BA449" s="181"/>
      <c r="BB449" s="181"/>
      <c r="BC449" s="181"/>
      <c r="BD449" s="181"/>
      <c r="BE449" s="181"/>
      <c r="BF449" s="181"/>
      <c r="BG449" s="181"/>
      <c r="BH449" s="181"/>
      <c r="BI449" s="181"/>
      <c r="BJ449" s="181"/>
      <c r="BK449" s="181"/>
      <c r="BL449" s="181"/>
    </row>
    <row r="450" spans="1:64" x14ac:dyDescent="0.2">
      <c r="A450" s="18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c r="AB450" s="181"/>
      <c r="AC450" s="181"/>
      <c r="AD450" s="181"/>
      <c r="AE450" s="181"/>
      <c r="AF450" s="181"/>
      <c r="AG450" s="181"/>
      <c r="AH450" s="181"/>
      <c r="AI450" s="181"/>
      <c r="AJ450" s="181"/>
      <c r="AK450" s="181"/>
      <c r="AL450" s="181"/>
      <c r="AM450" s="181"/>
      <c r="AN450" s="181"/>
      <c r="AO450" s="181"/>
      <c r="AP450" s="181"/>
      <c r="AQ450" s="181"/>
      <c r="AR450" s="181"/>
      <c r="AS450" s="181"/>
      <c r="AT450" s="181"/>
      <c r="AU450" s="181"/>
      <c r="AV450" s="181"/>
      <c r="AW450" s="181"/>
      <c r="AX450" s="181"/>
      <c r="AY450" s="181"/>
      <c r="AZ450" s="181"/>
      <c r="BA450" s="181"/>
      <c r="BB450" s="181"/>
      <c r="BC450" s="181"/>
      <c r="BD450" s="181"/>
      <c r="BE450" s="181"/>
      <c r="BF450" s="181"/>
      <c r="BG450" s="181"/>
      <c r="BH450" s="181"/>
      <c r="BI450" s="181"/>
      <c r="BJ450" s="181"/>
      <c r="BK450" s="181"/>
      <c r="BL450" s="181"/>
    </row>
    <row r="451" spans="1:64" x14ac:dyDescent="0.2">
      <c r="A451" s="18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c r="AB451" s="181"/>
      <c r="AC451" s="181"/>
      <c r="AD451" s="181"/>
      <c r="AE451" s="181"/>
      <c r="AF451" s="181"/>
      <c r="AG451" s="181"/>
      <c r="AH451" s="181"/>
      <c r="AI451" s="181"/>
      <c r="AJ451" s="181"/>
      <c r="AK451" s="181"/>
      <c r="AL451" s="181"/>
      <c r="AM451" s="181"/>
      <c r="AN451" s="181"/>
      <c r="AO451" s="181"/>
      <c r="AP451" s="181"/>
      <c r="AQ451" s="181"/>
      <c r="AR451" s="181"/>
      <c r="AS451" s="181"/>
      <c r="AT451" s="181"/>
      <c r="AU451" s="181"/>
      <c r="AV451" s="181"/>
      <c r="AW451" s="181"/>
      <c r="AX451" s="181"/>
      <c r="AY451" s="181"/>
      <c r="AZ451" s="181"/>
      <c r="BA451" s="181"/>
      <c r="BB451" s="181"/>
      <c r="BC451" s="181"/>
      <c r="BD451" s="181"/>
      <c r="BE451" s="181"/>
      <c r="BF451" s="181"/>
      <c r="BG451" s="181"/>
      <c r="BH451" s="181"/>
      <c r="BI451" s="181"/>
      <c r="BJ451" s="181"/>
      <c r="BK451" s="181"/>
      <c r="BL451" s="181"/>
    </row>
    <row r="452" spans="1:64" x14ac:dyDescent="0.2">
      <c r="A452" s="18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c r="AB452" s="181"/>
      <c r="AC452" s="181"/>
      <c r="AD452" s="181"/>
      <c r="AE452" s="181"/>
      <c r="AF452" s="181"/>
      <c r="AG452" s="181"/>
      <c r="AH452" s="181"/>
      <c r="AI452" s="181"/>
      <c r="AJ452" s="181"/>
      <c r="AK452" s="181"/>
      <c r="AL452" s="181"/>
      <c r="AM452" s="181"/>
      <c r="AN452" s="181"/>
      <c r="AO452" s="181"/>
      <c r="AP452" s="181"/>
      <c r="AQ452" s="181"/>
      <c r="AR452" s="181"/>
      <c r="AS452" s="181"/>
      <c r="AT452" s="181"/>
      <c r="AU452" s="181"/>
      <c r="AV452" s="181"/>
      <c r="AW452" s="181"/>
      <c r="AX452" s="181"/>
      <c r="AY452" s="181"/>
      <c r="AZ452" s="181"/>
      <c r="BA452" s="181"/>
      <c r="BB452" s="181"/>
      <c r="BC452" s="181"/>
      <c r="BD452" s="181"/>
      <c r="BE452" s="181"/>
      <c r="BF452" s="181"/>
      <c r="BG452" s="181"/>
      <c r="BH452" s="181"/>
      <c r="BI452" s="181"/>
      <c r="BJ452" s="181"/>
      <c r="BK452" s="181"/>
      <c r="BL452" s="181"/>
    </row>
    <row r="453" spans="1:64" x14ac:dyDescent="0.2">
      <c r="A453" s="18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c r="AB453" s="181"/>
      <c r="AC453" s="181"/>
      <c r="AD453" s="181"/>
      <c r="AE453" s="181"/>
      <c r="AF453" s="181"/>
      <c r="AG453" s="181"/>
      <c r="AH453" s="181"/>
      <c r="AI453" s="181"/>
      <c r="AJ453" s="181"/>
      <c r="AK453" s="181"/>
      <c r="AL453" s="181"/>
      <c r="AM453" s="181"/>
      <c r="AN453" s="181"/>
      <c r="AO453" s="181"/>
      <c r="AP453" s="181"/>
      <c r="AQ453" s="181"/>
      <c r="AR453" s="181"/>
      <c r="AS453" s="181"/>
      <c r="AT453" s="181"/>
      <c r="AU453" s="181"/>
      <c r="AV453" s="181"/>
      <c r="AW453" s="181"/>
      <c r="AX453" s="181"/>
      <c r="AY453" s="181"/>
      <c r="AZ453" s="181"/>
      <c r="BA453" s="181"/>
      <c r="BB453" s="181"/>
      <c r="BC453" s="181"/>
      <c r="BD453" s="181"/>
      <c r="BE453" s="181"/>
      <c r="BF453" s="181"/>
      <c r="BG453" s="181"/>
      <c r="BH453" s="181"/>
      <c r="BI453" s="181"/>
      <c r="BJ453" s="181"/>
      <c r="BK453" s="181"/>
      <c r="BL453" s="181"/>
    </row>
    <row r="454" spans="1:64" x14ac:dyDescent="0.2">
      <c r="A454" s="18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c r="AB454" s="181"/>
      <c r="AC454" s="181"/>
      <c r="AD454" s="181"/>
      <c r="AE454" s="181"/>
      <c r="AF454" s="181"/>
      <c r="AG454" s="181"/>
      <c r="AH454" s="181"/>
      <c r="AI454" s="181"/>
      <c r="AJ454" s="181"/>
      <c r="AK454" s="181"/>
      <c r="AL454" s="181"/>
      <c r="AM454" s="181"/>
      <c r="AN454" s="181"/>
      <c r="AO454" s="181"/>
      <c r="AP454" s="181"/>
      <c r="AQ454" s="181"/>
      <c r="AR454" s="181"/>
      <c r="AS454" s="181"/>
      <c r="AT454" s="181"/>
      <c r="AU454" s="181"/>
      <c r="AV454" s="181"/>
      <c r="AW454" s="181"/>
      <c r="AX454" s="181"/>
      <c r="AY454" s="181"/>
      <c r="AZ454" s="181"/>
      <c r="BA454" s="181"/>
      <c r="BB454" s="181"/>
      <c r="BC454" s="181"/>
      <c r="BD454" s="181"/>
      <c r="BE454" s="181"/>
      <c r="BF454" s="181"/>
      <c r="BG454" s="181"/>
      <c r="BH454" s="181"/>
      <c r="BI454" s="181"/>
      <c r="BJ454" s="181"/>
      <c r="BK454" s="181"/>
      <c r="BL454" s="181"/>
    </row>
    <row r="455" spans="1:64" x14ac:dyDescent="0.2">
      <c r="A455" s="18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c r="AB455" s="181"/>
      <c r="AC455" s="181"/>
      <c r="AD455" s="181"/>
      <c r="AE455" s="181"/>
      <c r="AF455" s="181"/>
      <c r="AG455" s="181"/>
      <c r="AH455" s="181"/>
      <c r="AI455" s="181"/>
      <c r="AJ455" s="181"/>
      <c r="AK455" s="181"/>
      <c r="AL455" s="181"/>
      <c r="AM455" s="181"/>
      <c r="AN455" s="181"/>
      <c r="AO455" s="181"/>
      <c r="AP455" s="181"/>
      <c r="AQ455" s="181"/>
      <c r="AR455" s="181"/>
      <c r="AS455" s="181"/>
      <c r="AT455" s="181"/>
      <c r="AU455" s="181"/>
      <c r="AV455" s="181"/>
      <c r="AW455" s="181"/>
      <c r="AX455" s="181"/>
      <c r="AY455" s="181"/>
      <c r="AZ455" s="181"/>
      <c r="BA455" s="181"/>
      <c r="BB455" s="181"/>
      <c r="BC455" s="181"/>
      <c r="BD455" s="181"/>
      <c r="BE455" s="181"/>
      <c r="BF455" s="181"/>
      <c r="BG455" s="181"/>
      <c r="BH455" s="181"/>
      <c r="BI455" s="181"/>
      <c r="BJ455" s="181"/>
      <c r="BK455" s="181"/>
      <c r="BL455" s="181"/>
    </row>
    <row r="456" spans="1:64" x14ac:dyDescent="0.2">
      <c r="A456" s="18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c r="AB456" s="181"/>
      <c r="AC456" s="181"/>
      <c r="AD456" s="181"/>
      <c r="AE456" s="181"/>
      <c r="AF456" s="181"/>
      <c r="AG456" s="181"/>
      <c r="AH456" s="181"/>
      <c r="AI456" s="181"/>
      <c r="AJ456" s="181"/>
      <c r="AK456" s="181"/>
      <c r="AL456" s="181"/>
      <c r="AM456" s="181"/>
      <c r="AN456" s="181"/>
      <c r="AO456" s="181"/>
      <c r="AP456" s="181"/>
      <c r="AQ456" s="181"/>
      <c r="AR456" s="181"/>
      <c r="AS456" s="181"/>
      <c r="AT456" s="181"/>
      <c r="AU456" s="181"/>
      <c r="AV456" s="181"/>
      <c r="AW456" s="181"/>
      <c r="AX456" s="181"/>
      <c r="AY456" s="181"/>
      <c r="AZ456" s="181"/>
      <c r="BA456" s="181"/>
      <c r="BB456" s="181"/>
      <c r="BC456" s="181"/>
      <c r="BD456" s="181"/>
      <c r="BE456" s="181"/>
      <c r="BF456" s="181"/>
      <c r="BG456" s="181"/>
      <c r="BH456" s="181"/>
      <c r="BI456" s="181"/>
      <c r="BJ456" s="181"/>
      <c r="BK456" s="181"/>
      <c r="BL456" s="181"/>
    </row>
    <row r="457" spans="1:64" x14ac:dyDescent="0.2">
      <c r="A457" s="18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c r="AB457" s="181"/>
      <c r="AC457" s="181"/>
      <c r="AD457" s="181"/>
      <c r="AE457" s="181"/>
      <c r="AF457" s="181"/>
      <c r="AG457" s="181"/>
      <c r="AH457" s="181"/>
      <c r="AI457" s="181"/>
      <c r="AJ457" s="181"/>
      <c r="AK457" s="181"/>
      <c r="AL457" s="181"/>
      <c r="AM457" s="181"/>
      <c r="AN457" s="181"/>
      <c r="AO457" s="181"/>
      <c r="AP457" s="181"/>
      <c r="AQ457" s="181"/>
      <c r="AR457" s="181"/>
      <c r="AS457" s="181"/>
      <c r="AT457" s="181"/>
      <c r="AU457" s="181"/>
      <c r="AV457" s="181"/>
      <c r="AW457" s="181"/>
      <c r="AX457" s="181"/>
      <c r="AY457" s="181"/>
      <c r="AZ457" s="181"/>
      <c r="BA457" s="181"/>
      <c r="BB457" s="181"/>
      <c r="BC457" s="181"/>
      <c r="BD457" s="181"/>
      <c r="BE457" s="181"/>
      <c r="BF457" s="181"/>
      <c r="BG457" s="181"/>
      <c r="BH457" s="181"/>
      <c r="BI457" s="181"/>
      <c r="BJ457" s="181"/>
      <c r="BK457" s="181"/>
      <c r="BL457" s="181"/>
    </row>
    <row r="458" spans="1:64" x14ac:dyDescent="0.2">
      <c r="A458" s="18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c r="AB458" s="181"/>
      <c r="AC458" s="181"/>
      <c r="AD458" s="181"/>
      <c r="AE458" s="181"/>
      <c r="AF458" s="181"/>
      <c r="AG458" s="181"/>
      <c r="AH458" s="181"/>
      <c r="AI458" s="181"/>
      <c r="AJ458" s="181"/>
      <c r="AK458" s="181"/>
      <c r="AL458" s="181"/>
      <c r="AM458" s="181"/>
      <c r="AN458" s="181"/>
      <c r="AO458" s="181"/>
      <c r="AP458" s="181"/>
      <c r="AQ458" s="181"/>
      <c r="AR458" s="181"/>
      <c r="AS458" s="181"/>
      <c r="AT458" s="181"/>
      <c r="AU458" s="181"/>
      <c r="AV458" s="181"/>
      <c r="AW458" s="181"/>
      <c r="AX458" s="181"/>
      <c r="AY458" s="181"/>
      <c r="AZ458" s="181"/>
      <c r="BA458" s="181"/>
      <c r="BB458" s="181"/>
      <c r="BC458" s="181"/>
      <c r="BD458" s="181"/>
      <c r="BE458" s="181"/>
      <c r="BF458" s="181"/>
      <c r="BG458" s="181"/>
      <c r="BH458" s="181"/>
      <c r="BI458" s="181"/>
      <c r="BJ458" s="181"/>
      <c r="BK458" s="181"/>
      <c r="BL458" s="181"/>
    </row>
    <row r="459" spans="1:64" x14ac:dyDescent="0.2">
      <c r="A459" s="18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c r="AB459" s="181"/>
      <c r="AC459" s="181"/>
      <c r="AD459" s="181"/>
      <c r="AE459" s="181"/>
      <c r="AF459" s="181"/>
      <c r="AG459" s="181"/>
      <c r="AH459" s="181"/>
      <c r="AI459" s="181"/>
      <c r="AJ459" s="181"/>
      <c r="AK459" s="181"/>
      <c r="AL459" s="181"/>
      <c r="AM459" s="181"/>
      <c r="AN459" s="181"/>
      <c r="AO459" s="181"/>
      <c r="AP459" s="181"/>
      <c r="AQ459" s="181"/>
      <c r="AR459" s="181"/>
      <c r="AS459" s="181"/>
      <c r="AT459" s="181"/>
      <c r="AU459" s="181"/>
      <c r="AV459" s="181"/>
      <c r="AW459" s="181"/>
      <c r="AX459" s="181"/>
      <c r="AY459" s="181"/>
      <c r="AZ459" s="181"/>
      <c r="BA459" s="181"/>
      <c r="BB459" s="181"/>
      <c r="BC459" s="181"/>
      <c r="BD459" s="181"/>
      <c r="BE459" s="181"/>
      <c r="BF459" s="181"/>
      <c r="BG459" s="181"/>
      <c r="BH459" s="181"/>
      <c r="BI459" s="181"/>
      <c r="BJ459" s="181"/>
      <c r="BK459" s="181"/>
      <c r="BL459" s="181"/>
    </row>
    <row r="460" spans="1:64" x14ac:dyDescent="0.2">
      <c r="A460" s="18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c r="AB460" s="181"/>
      <c r="AC460" s="181"/>
      <c r="AD460" s="181"/>
      <c r="AE460" s="181"/>
      <c r="AF460" s="181"/>
      <c r="AG460" s="181"/>
      <c r="AH460" s="181"/>
      <c r="AI460" s="181"/>
      <c r="AJ460" s="181"/>
      <c r="AK460" s="181"/>
      <c r="AL460" s="181"/>
      <c r="AM460" s="181"/>
      <c r="AN460" s="181"/>
      <c r="AO460" s="181"/>
      <c r="AP460" s="181"/>
      <c r="AQ460" s="181"/>
      <c r="AR460" s="181"/>
      <c r="AS460" s="181"/>
      <c r="AT460" s="181"/>
      <c r="AU460" s="181"/>
      <c r="AV460" s="181"/>
      <c r="AW460" s="181"/>
      <c r="AX460" s="181"/>
      <c r="AY460" s="181"/>
      <c r="AZ460" s="181"/>
      <c r="BA460" s="181"/>
      <c r="BB460" s="181"/>
      <c r="BC460" s="181"/>
      <c r="BD460" s="181"/>
      <c r="BE460" s="181"/>
      <c r="BF460" s="181"/>
      <c r="BG460" s="181"/>
      <c r="BH460" s="181"/>
      <c r="BI460" s="181"/>
      <c r="BJ460" s="181"/>
      <c r="BK460" s="181"/>
      <c r="BL460" s="181"/>
    </row>
    <row r="461" spans="1:64" x14ac:dyDescent="0.2">
      <c r="A461" s="18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c r="AB461" s="181"/>
      <c r="AC461" s="181"/>
      <c r="AD461" s="181"/>
      <c r="AE461" s="181"/>
      <c r="AF461" s="181"/>
      <c r="AG461" s="181"/>
      <c r="AH461" s="181"/>
      <c r="AI461" s="181"/>
      <c r="AJ461" s="181"/>
      <c r="AK461" s="181"/>
      <c r="AL461" s="181"/>
      <c r="AM461" s="181"/>
      <c r="AN461" s="181"/>
      <c r="AO461" s="181"/>
      <c r="AP461" s="181"/>
      <c r="AQ461" s="181"/>
      <c r="AR461" s="181"/>
      <c r="AS461" s="181"/>
      <c r="AT461" s="181"/>
      <c r="AU461" s="181"/>
      <c r="AV461" s="181"/>
      <c r="AW461" s="181"/>
      <c r="AX461" s="181"/>
      <c r="AY461" s="181"/>
      <c r="AZ461" s="181"/>
      <c r="BA461" s="181"/>
      <c r="BB461" s="181"/>
      <c r="BC461" s="181"/>
      <c r="BD461" s="181"/>
      <c r="BE461" s="181"/>
      <c r="BF461" s="181"/>
      <c r="BG461" s="181"/>
      <c r="BH461" s="181"/>
      <c r="BI461" s="181"/>
      <c r="BJ461" s="181"/>
      <c r="BK461" s="181"/>
      <c r="BL461" s="181"/>
    </row>
    <row r="462" spans="1:64" x14ac:dyDescent="0.2">
      <c r="A462" s="18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c r="AB462" s="181"/>
      <c r="AC462" s="181"/>
      <c r="AD462" s="181"/>
      <c r="AE462" s="181"/>
      <c r="AF462" s="181"/>
      <c r="AG462" s="181"/>
      <c r="AH462" s="181"/>
      <c r="AI462" s="181"/>
      <c r="AJ462" s="181"/>
      <c r="AK462" s="181"/>
      <c r="AL462" s="181"/>
      <c r="AM462" s="181"/>
      <c r="AN462" s="181"/>
      <c r="AO462" s="181"/>
      <c r="AP462" s="181"/>
      <c r="AQ462" s="181"/>
      <c r="AR462" s="181"/>
      <c r="AS462" s="181"/>
      <c r="AT462" s="181"/>
      <c r="AU462" s="181"/>
      <c r="AV462" s="181"/>
      <c r="AW462" s="181"/>
      <c r="AX462" s="181"/>
      <c r="AY462" s="181"/>
      <c r="AZ462" s="181"/>
      <c r="BA462" s="181"/>
      <c r="BB462" s="181"/>
      <c r="BC462" s="181"/>
      <c r="BD462" s="181"/>
      <c r="BE462" s="181"/>
      <c r="BF462" s="181"/>
      <c r="BG462" s="181"/>
      <c r="BH462" s="181"/>
      <c r="BI462" s="181"/>
      <c r="BJ462" s="181"/>
      <c r="BK462" s="181"/>
      <c r="BL462" s="181"/>
    </row>
    <row r="463" spans="1:64" x14ac:dyDescent="0.2">
      <c r="A463" s="18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c r="AB463" s="181"/>
      <c r="AC463" s="181"/>
      <c r="AD463" s="181"/>
      <c r="AE463" s="181"/>
      <c r="AF463" s="181"/>
      <c r="AG463" s="181"/>
      <c r="AH463" s="181"/>
      <c r="AI463" s="181"/>
      <c r="AJ463" s="181"/>
      <c r="AK463" s="181"/>
      <c r="AL463" s="181"/>
      <c r="AM463" s="181"/>
      <c r="AN463" s="181"/>
      <c r="AO463" s="181"/>
      <c r="AP463" s="181"/>
      <c r="AQ463" s="181"/>
      <c r="AR463" s="181"/>
      <c r="AS463" s="181"/>
      <c r="AT463" s="181"/>
      <c r="AU463" s="181"/>
      <c r="AV463" s="181"/>
      <c r="AW463" s="181"/>
      <c r="AX463" s="181"/>
      <c r="AY463" s="181"/>
      <c r="AZ463" s="181"/>
      <c r="BA463" s="181"/>
      <c r="BB463" s="181"/>
      <c r="BC463" s="181"/>
      <c r="BD463" s="181"/>
      <c r="BE463" s="181"/>
      <c r="BF463" s="181"/>
      <c r="BG463" s="181"/>
      <c r="BH463" s="181"/>
      <c r="BI463" s="181"/>
      <c r="BJ463" s="181"/>
      <c r="BK463" s="181"/>
      <c r="BL463" s="181"/>
    </row>
    <row r="464" spans="1:64" x14ac:dyDescent="0.2">
      <c r="A464" s="18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c r="AB464" s="181"/>
      <c r="AC464" s="181"/>
      <c r="AD464" s="181"/>
      <c r="AE464" s="181"/>
      <c r="AF464" s="181"/>
      <c r="AG464" s="181"/>
      <c r="AH464" s="181"/>
      <c r="AI464" s="181"/>
      <c r="AJ464" s="181"/>
      <c r="AK464" s="181"/>
      <c r="AL464" s="181"/>
      <c r="AM464" s="181"/>
      <c r="AN464" s="181"/>
      <c r="AO464" s="181"/>
      <c r="AP464" s="181"/>
      <c r="AQ464" s="181"/>
      <c r="AR464" s="181"/>
      <c r="AS464" s="181"/>
      <c r="AT464" s="181"/>
      <c r="AU464" s="181"/>
      <c r="AV464" s="181"/>
      <c r="AW464" s="181"/>
      <c r="AX464" s="181"/>
      <c r="AY464" s="181"/>
      <c r="AZ464" s="181"/>
      <c r="BA464" s="181"/>
      <c r="BB464" s="181"/>
      <c r="BC464" s="181"/>
      <c r="BD464" s="181"/>
      <c r="BE464" s="181"/>
      <c r="BF464" s="181"/>
      <c r="BG464" s="181"/>
      <c r="BH464" s="181"/>
      <c r="BI464" s="181"/>
      <c r="BJ464" s="181"/>
      <c r="BK464" s="181"/>
      <c r="BL464" s="181"/>
    </row>
    <row r="465" spans="1:64" x14ac:dyDescent="0.2">
      <c r="A465" s="18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c r="AB465" s="181"/>
      <c r="AC465" s="181"/>
      <c r="AD465" s="181"/>
      <c r="AE465" s="181"/>
      <c r="AF465" s="181"/>
      <c r="AG465" s="181"/>
      <c r="AH465" s="181"/>
      <c r="AI465" s="181"/>
      <c r="AJ465" s="181"/>
      <c r="AK465" s="181"/>
      <c r="AL465" s="181"/>
      <c r="AM465" s="181"/>
      <c r="AN465" s="181"/>
      <c r="AO465" s="181"/>
      <c r="AP465" s="181"/>
      <c r="AQ465" s="181"/>
      <c r="AR465" s="181"/>
      <c r="AS465" s="181"/>
      <c r="AT465" s="181"/>
      <c r="AU465" s="181"/>
      <c r="AV465" s="181"/>
      <c r="AW465" s="181"/>
      <c r="AX465" s="181"/>
      <c r="AY465" s="181"/>
      <c r="AZ465" s="181"/>
      <c r="BA465" s="181"/>
      <c r="BB465" s="181"/>
      <c r="BC465" s="181"/>
      <c r="BD465" s="181"/>
      <c r="BE465" s="181"/>
      <c r="BF465" s="181"/>
      <c r="BG465" s="181"/>
      <c r="BH465" s="181"/>
      <c r="BI465" s="181"/>
      <c r="BJ465" s="181"/>
      <c r="BK465" s="181"/>
      <c r="BL465" s="181"/>
    </row>
    <row r="466" spans="1:64" x14ac:dyDescent="0.2">
      <c r="A466" s="18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c r="AB466" s="181"/>
      <c r="AC466" s="181"/>
      <c r="AD466" s="181"/>
      <c r="AE466" s="181"/>
      <c r="AF466" s="181"/>
      <c r="AG466" s="181"/>
      <c r="AH466" s="181"/>
      <c r="AI466" s="181"/>
      <c r="AJ466" s="181"/>
      <c r="AK466" s="181"/>
      <c r="AL466" s="181"/>
      <c r="AM466" s="181"/>
      <c r="AN466" s="181"/>
      <c r="AO466" s="181"/>
      <c r="AP466" s="181"/>
      <c r="AQ466" s="181"/>
      <c r="AR466" s="181"/>
      <c r="AS466" s="181"/>
      <c r="AT466" s="181"/>
      <c r="AU466" s="181"/>
      <c r="AV466" s="181"/>
      <c r="AW466" s="181"/>
      <c r="AX466" s="181"/>
      <c r="AY466" s="181"/>
      <c r="AZ466" s="181"/>
      <c r="BA466" s="181"/>
      <c r="BB466" s="181"/>
      <c r="BC466" s="181"/>
      <c r="BD466" s="181"/>
      <c r="BE466" s="181"/>
      <c r="BF466" s="181"/>
      <c r="BG466" s="181"/>
      <c r="BH466" s="181"/>
      <c r="BI466" s="181"/>
      <c r="BJ466" s="181"/>
      <c r="BK466" s="181"/>
      <c r="BL466" s="181"/>
    </row>
    <row r="467" spans="1:64" x14ac:dyDescent="0.2">
      <c r="A467" s="18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c r="AB467" s="181"/>
      <c r="AC467" s="181"/>
      <c r="AD467" s="181"/>
      <c r="AE467" s="181"/>
      <c r="AF467" s="181"/>
      <c r="AG467" s="181"/>
      <c r="AH467" s="181"/>
      <c r="AI467" s="181"/>
      <c r="AJ467" s="181"/>
      <c r="AK467" s="181"/>
      <c r="AL467" s="181"/>
      <c r="AM467" s="181"/>
      <c r="AN467" s="181"/>
      <c r="AO467" s="181"/>
      <c r="AP467" s="181"/>
      <c r="AQ467" s="181"/>
      <c r="AR467" s="181"/>
      <c r="AS467" s="181"/>
      <c r="AT467" s="181"/>
      <c r="AU467" s="181"/>
      <c r="AV467" s="181"/>
      <c r="AW467" s="181"/>
      <c r="AX467" s="181"/>
      <c r="AY467" s="181"/>
      <c r="AZ467" s="181"/>
      <c r="BA467" s="181"/>
      <c r="BB467" s="181"/>
      <c r="BC467" s="181"/>
      <c r="BD467" s="181"/>
      <c r="BE467" s="181"/>
      <c r="BF467" s="181"/>
      <c r="BG467" s="181"/>
      <c r="BH467" s="181"/>
      <c r="BI467" s="181"/>
      <c r="BJ467" s="181"/>
      <c r="BK467" s="181"/>
      <c r="BL467" s="181"/>
    </row>
    <row r="468" spans="1:64" x14ac:dyDescent="0.2">
      <c r="A468" s="18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c r="AB468" s="181"/>
      <c r="AC468" s="181"/>
      <c r="AD468" s="181"/>
      <c r="AE468" s="181"/>
      <c r="AF468" s="181"/>
      <c r="AG468" s="181"/>
      <c r="AH468" s="181"/>
      <c r="AI468" s="181"/>
      <c r="AJ468" s="181"/>
      <c r="AK468" s="181"/>
      <c r="AL468" s="181"/>
      <c r="AM468" s="181"/>
      <c r="AN468" s="181"/>
      <c r="AO468" s="181"/>
      <c r="AP468" s="181"/>
      <c r="AQ468" s="181"/>
      <c r="AR468" s="181"/>
      <c r="AS468" s="181"/>
      <c r="AT468" s="181"/>
      <c r="AU468" s="181"/>
      <c r="AV468" s="181"/>
      <c r="AW468" s="181"/>
      <c r="AX468" s="181"/>
      <c r="AY468" s="181"/>
      <c r="AZ468" s="181"/>
      <c r="BA468" s="181"/>
      <c r="BB468" s="181"/>
      <c r="BC468" s="181"/>
      <c r="BD468" s="181"/>
      <c r="BE468" s="181"/>
      <c r="BF468" s="181"/>
      <c r="BG468" s="181"/>
      <c r="BH468" s="181"/>
      <c r="BI468" s="181"/>
      <c r="BJ468" s="181"/>
      <c r="BK468" s="181"/>
      <c r="BL468" s="181"/>
    </row>
    <row r="469" spans="1:64" x14ac:dyDescent="0.2">
      <c r="A469" s="18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c r="AB469" s="181"/>
      <c r="AC469" s="181"/>
      <c r="AD469" s="181"/>
      <c r="AE469" s="181"/>
      <c r="AF469" s="181"/>
      <c r="AG469" s="181"/>
      <c r="AH469" s="181"/>
      <c r="AI469" s="181"/>
      <c r="AJ469" s="181"/>
      <c r="AK469" s="181"/>
      <c r="AL469" s="181"/>
      <c r="AM469" s="181"/>
      <c r="AN469" s="181"/>
      <c r="AO469" s="181"/>
      <c r="AP469" s="181"/>
      <c r="AQ469" s="181"/>
      <c r="AR469" s="181"/>
      <c r="AS469" s="181"/>
      <c r="AT469" s="181"/>
      <c r="AU469" s="181"/>
      <c r="AV469" s="181"/>
      <c r="AW469" s="181"/>
      <c r="AX469" s="181"/>
      <c r="AY469" s="181"/>
      <c r="AZ469" s="181"/>
      <c r="BA469" s="181"/>
      <c r="BB469" s="181"/>
      <c r="BC469" s="181"/>
      <c r="BD469" s="181"/>
      <c r="BE469" s="181"/>
      <c r="BF469" s="181"/>
      <c r="BG469" s="181"/>
      <c r="BH469" s="181"/>
      <c r="BI469" s="181"/>
      <c r="BJ469" s="181"/>
      <c r="BK469" s="181"/>
      <c r="BL469" s="181"/>
    </row>
    <row r="470" spans="1:64" x14ac:dyDescent="0.2">
      <c r="A470" s="18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c r="AB470" s="181"/>
      <c r="AC470" s="181"/>
      <c r="AD470" s="181"/>
      <c r="AE470" s="181"/>
      <c r="AF470" s="181"/>
      <c r="AG470" s="181"/>
      <c r="AH470" s="181"/>
      <c r="AI470" s="181"/>
      <c r="AJ470" s="181"/>
      <c r="AK470" s="181"/>
      <c r="AL470" s="181"/>
      <c r="AM470" s="181"/>
      <c r="AN470" s="181"/>
      <c r="AO470" s="181"/>
      <c r="AP470" s="181"/>
      <c r="AQ470" s="181"/>
      <c r="AR470" s="181"/>
      <c r="AS470" s="181"/>
      <c r="AT470" s="181"/>
      <c r="AU470" s="181"/>
      <c r="AV470" s="181"/>
      <c r="AW470" s="181"/>
      <c r="AX470" s="181"/>
      <c r="AY470" s="181"/>
      <c r="AZ470" s="181"/>
      <c r="BA470" s="181"/>
      <c r="BB470" s="181"/>
      <c r="BC470" s="181"/>
      <c r="BD470" s="181"/>
      <c r="BE470" s="181"/>
      <c r="BF470" s="181"/>
      <c r="BG470" s="181"/>
      <c r="BH470" s="181"/>
      <c r="BI470" s="181"/>
      <c r="BJ470" s="181"/>
      <c r="BK470" s="181"/>
      <c r="BL470" s="181"/>
    </row>
    <row r="471" spans="1:64" x14ac:dyDescent="0.2">
      <c r="A471" s="18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c r="AB471" s="181"/>
      <c r="AC471" s="181"/>
      <c r="AD471" s="181"/>
      <c r="AE471" s="181"/>
      <c r="AF471" s="181"/>
      <c r="AG471" s="181"/>
      <c r="AH471" s="181"/>
      <c r="AI471" s="181"/>
      <c r="AJ471" s="181"/>
      <c r="AK471" s="181"/>
      <c r="AL471" s="181"/>
      <c r="AM471" s="181"/>
      <c r="AN471" s="181"/>
      <c r="AO471" s="181"/>
      <c r="AP471" s="181"/>
      <c r="AQ471" s="181"/>
      <c r="AR471" s="181"/>
      <c r="AS471" s="181"/>
      <c r="AT471" s="181"/>
      <c r="AU471" s="181"/>
      <c r="AV471" s="181"/>
      <c r="AW471" s="181"/>
      <c r="AX471" s="181"/>
      <c r="AY471" s="181"/>
      <c r="AZ471" s="181"/>
      <c r="BA471" s="181"/>
      <c r="BB471" s="181"/>
      <c r="BC471" s="181"/>
      <c r="BD471" s="181"/>
      <c r="BE471" s="181"/>
      <c r="BF471" s="181"/>
      <c r="BG471" s="181"/>
      <c r="BH471" s="181"/>
      <c r="BI471" s="181"/>
      <c r="BJ471" s="181"/>
      <c r="BK471" s="181"/>
      <c r="BL471" s="181"/>
    </row>
    <row r="472" spans="1:64" x14ac:dyDescent="0.2">
      <c r="A472" s="18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c r="AB472" s="181"/>
      <c r="AC472" s="181"/>
      <c r="AD472" s="181"/>
      <c r="AE472" s="181"/>
      <c r="AF472" s="181"/>
      <c r="AG472" s="181"/>
      <c r="AH472" s="181"/>
      <c r="AI472" s="181"/>
      <c r="AJ472" s="181"/>
      <c r="AK472" s="181"/>
      <c r="AL472" s="181"/>
      <c r="AM472" s="181"/>
      <c r="AN472" s="181"/>
      <c r="AO472" s="181"/>
      <c r="AP472" s="181"/>
      <c r="AQ472" s="181"/>
      <c r="AR472" s="181"/>
      <c r="AS472" s="181"/>
      <c r="AT472" s="181"/>
      <c r="AU472" s="181"/>
      <c r="AV472" s="181"/>
      <c r="AW472" s="181"/>
      <c r="AX472" s="181"/>
      <c r="AY472" s="181"/>
      <c r="AZ472" s="181"/>
      <c r="BA472" s="181"/>
      <c r="BB472" s="181"/>
      <c r="BC472" s="181"/>
      <c r="BD472" s="181"/>
      <c r="BE472" s="181"/>
      <c r="BF472" s="181"/>
      <c r="BG472" s="181"/>
      <c r="BH472" s="181"/>
      <c r="BI472" s="181"/>
      <c r="BJ472" s="181"/>
      <c r="BK472" s="181"/>
      <c r="BL472" s="181"/>
    </row>
    <row r="473" spans="1:64" x14ac:dyDescent="0.2">
      <c r="A473" s="18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c r="AB473" s="181"/>
      <c r="AC473" s="181"/>
      <c r="AD473" s="181"/>
      <c r="AE473" s="181"/>
      <c r="AF473" s="181"/>
      <c r="AG473" s="181"/>
      <c r="AH473" s="181"/>
      <c r="AI473" s="181"/>
      <c r="AJ473" s="181"/>
      <c r="AK473" s="181"/>
      <c r="AL473" s="181"/>
      <c r="AM473" s="181"/>
      <c r="AN473" s="181"/>
      <c r="AO473" s="181"/>
      <c r="AP473" s="181"/>
      <c r="AQ473" s="181"/>
      <c r="AR473" s="181"/>
      <c r="AS473" s="181"/>
      <c r="AT473" s="181"/>
      <c r="AU473" s="181"/>
      <c r="AV473" s="181"/>
      <c r="AW473" s="181"/>
      <c r="AX473" s="181"/>
      <c r="AY473" s="181"/>
      <c r="AZ473" s="181"/>
      <c r="BA473" s="181"/>
      <c r="BB473" s="181"/>
      <c r="BC473" s="181"/>
      <c r="BD473" s="181"/>
      <c r="BE473" s="181"/>
      <c r="BF473" s="181"/>
      <c r="BG473" s="181"/>
      <c r="BH473" s="181"/>
      <c r="BI473" s="181"/>
      <c r="BJ473" s="181"/>
      <c r="BK473" s="181"/>
      <c r="BL473" s="181"/>
    </row>
    <row r="474" spans="1:64" x14ac:dyDescent="0.2">
      <c r="A474" s="18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c r="AB474" s="181"/>
      <c r="AC474" s="181"/>
      <c r="AD474" s="181"/>
      <c r="AE474" s="181"/>
      <c r="AF474" s="181"/>
      <c r="AG474" s="181"/>
      <c r="AH474" s="181"/>
      <c r="AI474" s="181"/>
      <c r="AJ474" s="181"/>
      <c r="AK474" s="181"/>
      <c r="AL474" s="181"/>
      <c r="AM474" s="181"/>
      <c r="AN474" s="181"/>
      <c r="AO474" s="181"/>
      <c r="AP474" s="181"/>
      <c r="AQ474" s="181"/>
      <c r="AR474" s="181"/>
      <c r="AS474" s="181"/>
      <c r="AT474" s="181"/>
      <c r="AU474" s="181"/>
      <c r="AV474" s="181"/>
      <c r="AW474" s="181"/>
      <c r="AX474" s="181"/>
      <c r="AY474" s="181"/>
      <c r="AZ474" s="181"/>
      <c r="BA474" s="181"/>
      <c r="BB474" s="181"/>
      <c r="BC474" s="181"/>
      <c r="BD474" s="181"/>
      <c r="BE474" s="181"/>
      <c r="BF474" s="181"/>
      <c r="BG474" s="181"/>
      <c r="BH474" s="181"/>
      <c r="BI474" s="181"/>
      <c r="BJ474" s="181"/>
      <c r="BK474" s="181"/>
      <c r="BL474" s="181"/>
    </row>
    <row r="475" spans="1:64" x14ac:dyDescent="0.2">
      <c r="A475" s="18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c r="AB475" s="181"/>
      <c r="AC475" s="181"/>
      <c r="AD475" s="181"/>
      <c r="AE475" s="181"/>
      <c r="AF475" s="181"/>
      <c r="AG475" s="181"/>
      <c r="AH475" s="181"/>
      <c r="AI475" s="181"/>
      <c r="AJ475" s="181"/>
      <c r="AK475" s="181"/>
      <c r="AL475" s="181"/>
      <c r="AM475" s="181"/>
      <c r="AN475" s="181"/>
      <c r="AO475" s="181"/>
      <c r="AP475" s="181"/>
      <c r="AQ475" s="181"/>
      <c r="AR475" s="181"/>
      <c r="AS475" s="181"/>
      <c r="AT475" s="181"/>
      <c r="AU475" s="181"/>
      <c r="AV475" s="181"/>
      <c r="AW475" s="181"/>
      <c r="AX475" s="181"/>
      <c r="AY475" s="181"/>
      <c r="AZ475" s="181"/>
      <c r="BA475" s="181"/>
      <c r="BB475" s="181"/>
      <c r="BC475" s="181"/>
      <c r="BD475" s="181"/>
      <c r="BE475" s="181"/>
      <c r="BF475" s="181"/>
      <c r="BG475" s="181"/>
      <c r="BH475" s="181"/>
      <c r="BI475" s="181"/>
      <c r="BJ475" s="181"/>
      <c r="BK475" s="181"/>
      <c r="BL475" s="181"/>
    </row>
    <row r="476" spans="1:64" x14ac:dyDescent="0.2">
      <c r="A476" s="18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c r="AB476" s="181"/>
      <c r="AC476" s="181"/>
      <c r="AD476" s="181"/>
      <c r="AE476" s="181"/>
      <c r="AF476" s="181"/>
      <c r="AG476" s="181"/>
      <c r="AH476" s="181"/>
      <c r="AI476" s="181"/>
      <c r="AJ476" s="181"/>
      <c r="AK476" s="181"/>
      <c r="AL476" s="181"/>
      <c r="AM476" s="181"/>
      <c r="AN476" s="181"/>
      <c r="AO476" s="181"/>
      <c r="AP476" s="181"/>
      <c r="AQ476" s="181"/>
      <c r="AR476" s="181"/>
      <c r="AS476" s="181"/>
      <c r="AT476" s="181"/>
      <c r="AU476" s="181"/>
      <c r="AV476" s="181"/>
      <c r="AW476" s="181"/>
      <c r="AX476" s="181"/>
      <c r="AY476" s="181"/>
      <c r="AZ476" s="181"/>
      <c r="BA476" s="181"/>
      <c r="BB476" s="181"/>
      <c r="BC476" s="181"/>
      <c r="BD476" s="181"/>
      <c r="BE476" s="181"/>
      <c r="BF476" s="181"/>
      <c r="BG476" s="181"/>
      <c r="BH476" s="181"/>
      <c r="BI476" s="181"/>
      <c r="BJ476" s="181"/>
      <c r="BK476" s="181"/>
      <c r="BL476" s="181"/>
    </row>
    <row r="477" spans="1:64" x14ac:dyDescent="0.2">
      <c r="A477" s="18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c r="AB477" s="181"/>
      <c r="AC477" s="181"/>
      <c r="AD477" s="181"/>
      <c r="AE477" s="181"/>
      <c r="AF477" s="181"/>
      <c r="AG477" s="181"/>
      <c r="AH477" s="181"/>
      <c r="AI477" s="181"/>
      <c r="AJ477" s="181"/>
      <c r="AK477" s="181"/>
      <c r="AL477" s="181"/>
      <c r="AM477" s="181"/>
      <c r="AN477" s="181"/>
      <c r="AO477" s="181"/>
      <c r="AP477" s="181"/>
      <c r="AQ477" s="181"/>
      <c r="AR477" s="181"/>
      <c r="AS477" s="181"/>
      <c r="AT477" s="181"/>
      <c r="AU477" s="181"/>
      <c r="AV477" s="181"/>
      <c r="AW477" s="181"/>
      <c r="AX477" s="181"/>
      <c r="AY477" s="181"/>
      <c r="AZ477" s="181"/>
      <c r="BA477" s="181"/>
      <c r="BB477" s="181"/>
      <c r="BC477" s="181"/>
      <c r="BD477" s="181"/>
      <c r="BE477" s="181"/>
      <c r="BF477" s="181"/>
      <c r="BG477" s="181"/>
      <c r="BH477" s="181"/>
      <c r="BI477" s="181"/>
      <c r="BJ477" s="181"/>
      <c r="BK477" s="181"/>
      <c r="BL477" s="181"/>
    </row>
    <row r="478" spans="1:64" x14ac:dyDescent="0.2">
      <c r="A478" s="18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c r="AB478" s="181"/>
      <c r="AC478" s="181"/>
      <c r="AD478" s="181"/>
      <c r="AE478" s="181"/>
      <c r="AF478" s="181"/>
      <c r="AG478" s="181"/>
      <c r="AH478" s="181"/>
      <c r="AI478" s="181"/>
      <c r="AJ478" s="181"/>
      <c r="AK478" s="181"/>
      <c r="AL478" s="181"/>
      <c r="AM478" s="181"/>
      <c r="AN478" s="181"/>
      <c r="AO478" s="181"/>
      <c r="AP478" s="181"/>
      <c r="AQ478" s="181"/>
      <c r="AR478" s="181"/>
      <c r="AS478" s="181"/>
      <c r="AT478" s="181"/>
      <c r="AU478" s="181"/>
      <c r="AV478" s="181"/>
      <c r="AW478" s="181"/>
      <c r="AX478" s="181"/>
      <c r="AY478" s="181"/>
      <c r="AZ478" s="181"/>
      <c r="BA478" s="181"/>
      <c r="BB478" s="181"/>
      <c r="BC478" s="181"/>
      <c r="BD478" s="181"/>
      <c r="BE478" s="181"/>
      <c r="BF478" s="181"/>
      <c r="BG478" s="181"/>
      <c r="BH478" s="181"/>
      <c r="BI478" s="181"/>
      <c r="BJ478" s="181"/>
      <c r="BK478" s="181"/>
      <c r="BL478" s="181"/>
    </row>
    <row r="479" spans="1:64" x14ac:dyDescent="0.2">
      <c r="A479" s="18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c r="AB479" s="181"/>
      <c r="AC479" s="181"/>
      <c r="AD479" s="181"/>
      <c r="AE479" s="181"/>
      <c r="AF479" s="181"/>
      <c r="AG479" s="181"/>
      <c r="AH479" s="181"/>
      <c r="AI479" s="181"/>
      <c r="AJ479" s="181"/>
      <c r="AK479" s="181"/>
      <c r="AL479" s="181"/>
      <c r="AM479" s="181"/>
      <c r="AN479" s="181"/>
      <c r="AO479" s="181"/>
      <c r="AP479" s="181"/>
      <c r="AQ479" s="181"/>
      <c r="AR479" s="181"/>
      <c r="AS479" s="181"/>
      <c r="AT479" s="181"/>
      <c r="AU479" s="181"/>
      <c r="AV479" s="181"/>
      <c r="AW479" s="181"/>
      <c r="AX479" s="181"/>
      <c r="AY479" s="181"/>
      <c r="AZ479" s="181"/>
      <c r="BA479" s="181"/>
      <c r="BB479" s="181"/>
      <c r="BC479" s="181"/>
      <c r="BD479" s="181"/>
      <c r="BE479" s="181"/>
      <c r="BF479" s="181"/>
      <c r="BG479" s="181"/>
      <c r="BH479" s="181"/>
      <c r="BI479" s="181"/>
      <c r="BJ479" s="181"/>
      <c r="BK479" s="181"/>
      <c r="BL479" s="181"/>
    </row>
    <row r="480" spans="1:64" x14ac:dyDescent="0.2">
      <c r="A480" s="18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c r="AB480" s="181"/>
      <c r="AC480" s="181"/>
      <c r="AD480" s="181"/>
      <c r="AE480" s="181"/>
      <c r="AF480" s="181"/>
      <c r="AG480" s="181"/>
      <c r="AH480" s="181"/>
      <c r="AI480" s="181"/>
      <c r="AJ480" s="181"/>
      <c r="AK480" s="181"/>
      <c r="AL480" s="181"/>
      <c r="AM480" s="181"/>
      <c r="AN480" s="181"/>
      <c r="AO480" s="181"/>
      <c r="AP480" s="181"/>
      <c r="AQ480" s="181"/>
      <c r="AR480" s="181"/>
      <c r="AS480" s="181"/>
      <c r="AT480" s="181"/>
      <c r="AU480" s="181"/>
      <c r="AV480" s="181"/>
      <c r="AW480" s="181"/>
      <c r="AX480" s="181"/>
      <c r="AY480" s="181"/>
      <c r="AZ480" s="181"/>
      <c r="BA480" s="181"/>
      <c r="BB480" s="181"/>
      <c r="BC480" s="181"/>
      <c r="BD480" s="181"/>
      <c r="BE480" s="181"/>
      <c r="BF480" s="181"/>
      <c r="BG480" s="181"/>
      <c r="BH480" s="181"/>
      <c r="BI480" s="181"/>
      <c r="BJ480" s="181"/>
      <c r="BK480" s="181"/>
      <c r="BL480" s="181"/>
    </row>
    <row r="481" spans="1:64" x14ac:dyDescent="0.2">
      <c r="A481" s="18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c r="AB481" s="181"/>
      <c r="AC481" s="181"/>
      <c r="AD481" s="181"/>
      <c r="AE481" s="181"/>
      <c r="AF481" s="181"/>
      <c r="AG481" s="181"/>
      <c r="AH481" s="181"/>
      <c r="AI481" s="181"/>
      <c r="AJ481" s="181"/>
      <c r="AK481" s="181"/>
      <c r="AL481" s="181"/>
      <c r="AM481" s="181"/>
      <c r="AN481" s="181"/>
      <c r="AO481" s="181"/>
      <c r="AP481" s="181"/>
      <c r="AQ481" s="181"/>
      <c r="AR481" s="181"/>
      <c r="AS481" s="181"/>
      <c r="AT481" s="181"/>
      <c r="AU481" s="181"/>
      <c r="AV481" s="181"/>
      <c r="AW481" s="181"/>
      <c r="AX481" s="181"/>
      <c r="AY481" s="181"/>
      <c r="AZ481" s="181"/>
      <c r="BA481" s="181"/>
      <c r="BB481" s="181"/>
      <c r="BC481" s="181"/>
      <c r="BD481" s="181"/>
      <c r="BE481" s="181"/>
      <c r="BF481" s="181"/>
      <c r="BG481" s="181"/>
      <c r="BH481" s="181"/>
      <c r="BI481" s="181"/>
      <c r="BJ481" s="181"/>
      <c r="BK481" s="181"/>
      <c r="BL481" s="181"/>
    </row>
    <row r="482" spans="1:64" x14ac:dyDescent="0.2">
      <c r="A482" s="18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c r="AB482" s="181"/>
      <c r="AC482" s="181"/>
      <c r="AD482" s="181"/>
      <c r="AE482" s="181"/>
      <c r="AF482" s="181"/>
      <c r="AG482" s="181"/>
      <c r="AH482" s="181"/>
      <c r="AI482" s="181"/>
      <c r="AJ482" s="181"/>
      <c r="AK482" s="181"/>
      <c r="AL482" s="181"/>
      <c r="AM482" s="181"/>
      <c r="AN482" s="181"/>
      <c r="AO482" s="181"/>
      <c r="AP482" s="181"/>
      <c r="AQ482" s="181"/>
      <c r="AR482" s="181"/>
      <c r="AS482" s="181"/>
      <c r="AT482" s="181"/>
      <c r="AU482" s="181"/>
      <c r="AV482" s="181"/>
      <c r="AW482" s="181"/>
      <c r="AX482" s="181"/>
      <c r="AY482" s="181"/>
      <c r="AZ482" s="181"/>
      <c r="BA482" s="181"/>
      <c r="BB482" s="181"/>
      <c r="BC482" s="181"/>
      <c r="BD482" s="181"/>
      <c r="BE482" s="181"/>
      <c r="BF482" s="181"/>
      <c r="BG482" s="181"/>
      <c r="BH482" s="181"/>
      <c r="BI482" s="181"/>
      <c r="BJ482" s="181"/>
      <c r="BK482" s="181"/>
      <c r="BL482" s="181"/>
    </row>
    <row r="483" spans="1:64" x14ac:dyDescent="0.2">
      <c r="A483" s="18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c r="AB483" s="181"/>
      <c r="AC483" s="181"/>
      <c r="AD483" s="181"/>
      <c r="AE483" s="181"/>
      <c r="AF483" s="181"/>
      <c r="AG483" s="181"/>
      <c r="AH483" s="181"/>
      <c r="AI483" s="181"/>
      <c r="AJ483" s="181"/>
      <c r="AK483" s="181"/>
      <c r="AL483" s="181"/>
      <c r="AM483" s="181"/>
      <c r="AN483" s="181"/>
      <c r="AO483" s="181"/>
      <c r="AP483" s="181"/>
      <c r="AQ483" s="181"/>
      <c r="AR483" s="181"/>
      <c r="AS483" s="181"/>
      <c r="AT483" s="181"/>
      <c r="AU483" s="181"/>
      <c r="AV483" s="181"/>
      <c r="AW483" s="181"/>
      <c r="AX483" s="181"/>
      <c r="AY483" s="181"/>
      <c r="AZ483" s="181"/>
      <c r="BA483" s="181"/>
      <c r="BB483" s="181"/>
      <c r="BC483" s="181"/>
      <c r="BD483" s="181"/>
      <c r="BE483" s="181"/>
      <c r="BF483" s="181"/>
      <c r="BG483" s="181"/>
      <c r="BH483" s="181"/>
      <c r="BI483" s="181"/>
      <c r="BJ483" s="181"/>
      <c r="BK483" s="181"/>
      <c r="BL483" s="181"/>
    </row>
    <row r="484" spans="1:64" x14ac:dyDescent="0.2">
      <c r="A484" s="18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c r="AB484" s="181"/>
      <c r="AC484" s="181"/>
      <c r="AD484" s="181"/>
      <c r="AE484" s="181"/>
      <c r="AF484" s="181"/>
      <c r="AG484" s="181"/>
      <c r="AH484" s="181"/>
      <c r="AI484" s="181"/>
      <c r="AJ484" s="181"/>
      <c r="AK484" s="181"/>
      <c r="AL484" s="181"/>
      <c r="AM484" s="181"/>
      <c r="AN484" s="181"/>
      <c r="AO484" s="181"/>
      <c r="AP484" s="181"/>
      <c r="AQ484" s="181"/>
      <c r="AR484" s="181"/>
      <c r="AS484" s="181"/>
      <c r="AT484" s="181"/>
      <c r="AU484" s="181"/>
      <c r="AV484" s="181"/>
      <c r="AW484" s="181"/>
      <c r="AX484" s="181"/>
      <c r="AY484" s="181"/>
      <c r="AZ484" s="181"/>
      <c r="BA484" s="181"/>
      <c r="BB484" s="181"/>
      <c r="BC484" s="181"/>
      <c r="BD484" s="181"/>
      <c r="BE484" s="181"/>
      <c r="BF484" s="181"/>
      <c r="BG484" s="181"/>
      <c r="BH484" s="181"/>
      <c r="BI484" s="181"/>
      <c r="BJ484" s="181"/>
      <c r="BK484" s="181"/>
      <c r="BL484" s="181"/>
    </row>
    <row r="485" spans="1:64" x14ac:dyDescent="0.2">
      <c r="A485" s="18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c r="AB485" s="181"/>
      <c r="AC485" s="181"/>
      <c r="AD485" s="181"/>
      <c r="AE485" s="181"/>
      <c r="AF485" s="181"/>
      <c r="AG485" s="181"/>
      <c r="AH485" s="181"/>
      <c r="AI485" s="181"/>
      <c r="AJ485" s="181"/>
      <c r="AK485" s="181"/>
      <c r="AL485" s="181"/>
      <c r="AM485" s="181"/>
      <c r="AN485" s="181"/>
      <c r="AO485" s="181"/>
      <c r="AP485" s="181"/>
      <c r="AQ485" s="181"/>
      <c r="AR485" s="181"/>
      <c r="AS485" s="181"/>
      <c r="AT485" s="181"/>
      <c r="AU485" s="181"/>
      <c r="AV485" s="181"/>
      <c r="AW485" s="181"/>
      <c r="AX485" s="181"/>
      <c r="AY485" s="181"/>
      <c r="AZ485" s="181"/>
      <c r="BA485" s="181"/>
      <c r="BB485" s="181"/>
      <c r="BC485" s="181"/>
      <c r="BD485" s="181"/>
      <c r="BE485" s="181"/>
      <c r="BF485" s="181"/>
      <c r="BG485" s="181"/>
      <c r="BH485" s="181"/>
      <c r="BI485" s="181"/>
      <c r="BJ485" s="181"/>
      <c r="BK485" s="181"/>
      <c r="BL485" s="181"/>
    </row>
    <row r="486" spans="1:64" x14ac:dyDescent="0.2">
      <c r="A486" s="18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c r="AB486" s="181"/>
      <c r="AC486" s="181"/>
      <c r="AD486" s="181"/>
      <c r="AE486" s="181"/>
      <c r="AF486" s="181"/>
      <c r="AG486" s="181"/>
      <c r="AH486" s="181"/>
      <c r="AI486" s="181"/>
      <c r="AJ486" s="181"/>
      <c r="AK486" s="181"/>
      <c r="AL486" s="181"/>
      <c r="AM486" s="181"/>
      <c r="AN486" s="181"/>
      <c r="AO486" s="181"/>
      <c r="AP486" s="181"/>
      <c r="AQ486" s="181"/>
      <c r="AR486" s="181"/>
      <c r="AS486" s="181"/>
      <c r="AT486" s="181"/>
      <c r="AU486" s="181"/>
      <c r="AV486" s="181"/>
      <c r="AW486" s="181"/>
      <c r="AX486" s="181"/>
      <c r="AY486" s="181"/>
      <c r="AZ486" s="181"/>
      <c r="BA486" s="181"/>
      <c r="BB486" s="181"/>
      <c r="BC486" s="181"/>
      <c r="BD486" s="181"/>
      <c r="BE486" s="181"/>
      <c r="BF486" s="181"/>
      <c r="BG486" s="181"/>
      <c r="BH486" s="181"/>
      <c r="BI486" s="181"/>
      <c r="BJ486" s="181"/>
      <c r="BK486" s="181"/>
      <c r="BL486" s="181"/>
    </row>
    <row r="487" spans="1:64" x14ac:dyDescent="0.2">
      <c r="A487" s="18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c r="AB487" s="181"/>
      <c r="AC487" s="181"/>
      <c r="AD487" s="181"/>
      <c r="AE487" s="181"/>
      <c r="AF487" s="181"/>
      <c r="AG487" s="181"/>
      <c r="AH487" s="181"/>
      <c r="AI487" s="181"/>
      <c r="AJ487" s="181"/>
      <c r="AK487" s="181"/>
      <c r="AL487" s="181"/>
      <c r="AM487" s="181"/>
      <c r="AN487" s="181"/>
      <c r="AO487" s="181"/>
      <c r="AP487" s="181"/>
      <c r="AQ487" s="181"/>
      <c r="AR487" s="181"/>
      <c r="AS487" s="181"/>
      <c r="AT487" s="181"/>
      <c r="AU487" s="181"/>
      <c r="AV487" s="181"/>
      <c r="AW487" s="181"/>
      <c r="AX487" s="181"/>
      <c r="AY487" s="181"/>
      <c r="AZ487" s="181"/>
      <c r="BA487" s="181"/>
      <c r="BB487" s="181"/>
      <c r="BC487" s="181"/>
      <c r="BD487" s="181"/>
      <c r="BE487" s="181"/>
      <c r="BF487" s="181"/>
      <c r="BG487" s="181"/>
      <c r="BH487" s="181"/>
      <c r="BI487" s="181"/>
      <c r="BJ487" s="181"/>
      <c r="BK487" s="181"/>
      <c r="BL487" s="181"/>
    </row>
    <row r="488" spans="1:64" x14ac:dyDescent="0.2">
      <c r="A488" s="18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c r="AB488" s="181"/>
      <c r="AC488" s="181"/>
      <c r="AD488" s="181"/>
      <c r="AE488" s="181"/>
      <c r="AF488" s="181"/>
      <c r="AG488" s="181"/>
      <c r="AH488" s="181"/>
      <c r="AI488" s="181"/>
      <c r="AJ488" s="181"/>
      <c r="AK488" s="181"/>
      <c r="AL488" s="181"/>
      <c r="AM488" s="181"/>
      <c r="AN488" s="181"/>
      <c r="AO488" s="181"/>
      <c r="AP488" s="181"/>
      <c r="AQ488" s="181"/>
      <c r="AR488" s="181"/>
      <c r="AS488" s="181"/>
      <c r="AT488" s="181"/>
      <c r="AU488" s="181"/>
      <c r="AV488" s="181"/>
      <c r="AW488" s="181"/>
      <c r="AX488" s="181"/>
      <c r="AY488" s="181"/>
      <c r="AZ488" s="181"/>
      <c r="BA488" s="181"/>
      <c r="BB488" s="181"/>
      <c r="BC488" s="181"/>
      <c r="BD488" s="181"/>
      <c r="BE488" s="181"/>
      <c r="BF488" s="181"/>
      <c r="BG488" s="181"/>
      <c r="BH488" s="181"/>
      <c r="BI488" s="181"/>
      <c r="BJ488" s="181"/>
      <c r="BK488" s="181"/>
      <c r="BL488" s="181"/>
    </row>
    <row r="489" spans="1:64" x14ac:dyDescent="0.2">
      <c r="A489" s="18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c r="AB489" s="181"/>
      <c r="AC489" s="181"/>
      <c r="AD489" s="181"/>
      <c r="AE489" s="181"/>
      <c r="AF489" s="181"/>
      <c r="AG489" s="181"/>
      <c r="AH489" s="181"/>
      <c r="AI489" s="181"/>
      <c r="AJ489" s="181"/>
      <c r="AK489" s="181"/>
      <c r="AL489" s="181"/>
      <c r="AM489" s="181"/>
      <c r="AN489" s="181"/>
      <c r="AO489" s="181"/>
      <c r="AP489" s="181"/>
      <c r="AQ489" s="181"/>
      <c r="AR489" s="181"/>
      <c r="AS489" s="181"/>
      <c r="AT489" s="181"/>
      <c r="AU489" s="181"/>
      <c r="AV489" s="181"/>
      <c r="AW489" s="181"/>
      <c r="AX489" s="181"/>
      <c r="AY489" s="181"/>
      <c r="AZ489" s="181"/>
      <c r="BA489" s="181"/>
      <c r="BB489" s="181"/>
      <c r="BC489" s="181"/>
      <c r="BD489" s="181"/>
      <c r="BE489" s="181"/>
      <c r="BF489" s="181"/>
      <c r="BG489" s="181"/>
      <c r="BH489" s="181"/>
      <c r="BI489" s="181"/>
      <c r="BJ489" s="181"/>
      <c r="BK489" s="181"/>
      <c r="BL489" s="181"/>
    </row>
    <row r="490" spans="1:64" x14ac:dyDescent="0.2">
      <c r="A490" s="18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c r="AB490" s="181"/>
      <c r="AC490" s="181"/>
      <c r="AD490" s="181"/>
      <c r="AE490" s="181"/>
      <c r="AF490" s="181"/>
      <c r="AG490" s="181"/>
      <c r="AH490" s="181"/>
      <c r="AI490" s="181"/>
      <c r="AJ490" s="181"/>
      <c r="AK490" s="181"/>
      <c r="AL490" s="181"/>
      <c r="AM490" s="181"/>
      <c r="AN490" s="181"/>
      <c r="AO490" s="181"/>
      <c r="AP490" s="181"/>
      <c r="AQ490" s="181"/>
      <c r="AR490" s="181"/>
      <c r="AS490" s="181"/>
      <c r="AT490" s="181"/>
      <c r="AU490" s="181"/>
      <c r="AV490" s="181"/>
      <c r="AW490" s="181"/>
      <c r="AX490" s="181"/>
      <c r="AY490" s="181"/>
      <c r="AZ490" s="181"/>
      <c r="BA490" s="181"/>
      <c r="BB490" s="181"/>
      <c r="BC490" s="181"/>
      <c r="BD490" s="181"/>
      <c r="BE490" s="181"/>
      <c r="BF490" s="181"/>
      <c r="BG490" s="181"/>
      <c r="BH490" s="181"/>
      <c r="BI490" s="181"/>
      <c r="BJ490" s="181"/>
      <c r="BK490" s="181"/>
      <c r="BL490" s="181"/>
    </row>
    <row r="491" spans="1:64" x14ac:dyDescent="0.2">
      <c r="A491" s="18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c r="AB491" s="181"/>
      <c r="AC491" s="181"/>
      <c r="AD491" s="181"/>
      <c r="AE491" s="181"/>
      <c r="AF491" s="181"/>
      <c r="AG491" s="181"/>
      <c r="AH491" s="181"/>
      <c r="AI491" s="181"/>
      <c r="AJ491" s="181"/>
      <c r="AK491" s="181"/>
      <c r="AL491" s="181"/>
      <c r="AM491" s="181"/>
      <c r="AN491" s="181"/>
      <c r="AO491" s="181"/>
      <c r="AP491" s="181"/>
      <c r="AQ491" s="181"/>
      <c r="AR491" s="181"/>
      <c r="AS491" s="181"/>
      <c r="AT491" s="181"/>
      <c r="AU491" s="181"/>
      <c r="AV491" s="181"/>
      <c r="AW491" s="181"/>
      <c r="AX491" s="181"/>
      <c r="AY491" s="181"/>
      <c r="AZ491" s="181"/>
      <c r="BA491" s="181"/>
      <c r="BB491" s="181"/>
      <c r="BC491" s="181"/>
      <c r="BD491" s="181"/>
      <c r="BE491" s="181"/>
      <c r="BF491" s="181"/>
      <c r="BG491" s="181"/>
      <c r="BH491" s="181"/>
      <c r="BI491" s="181"/>
      <c r="BJ491" s="181"/>
      <c r="BK491" s="181"/>
      <c r="BL491" s="181"/>
    </row>
    <row r="492" spans="1:64" x14ac:dyDescent="0.2">
      <c r="A492" s="18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c r="AB492" s="181"/>
      <c r="AC492" s="181"/>
      <c r="AD492" s="181"/>
      <c r="AE492" s="181"/>
      <c r="AF492" s="181"/>
      <c r="AG492" s="181"/>
      <c r="AH492" s="181"/>
      <c r="AI492" s="181"/>
      <c r="AJ492" s="181"/>
      <c r="AK492" s="181"/>
      <c r="AL492" s="181"/>
      <c r="AM492" s="181"/>
      <c r="AN492" s="181"/>
      <c r="AO492" s="181"/>
      <c r="AP492" s="181"/>
      <c r="AQ492" s="181"/>
      <c r="AR492" s="181"/>
      <c r="AS492" s="181"/>
      <c r="AT492" s="181"/>
      <c r="AU492" s="181"/>
      <c r="AV492" s="181"/>
      <c r="AW492" s="181"/>
      <c r="AX492" s="181"/>
      <c r="AY492" s="181"/>
      <c r="AZ492" s="181"/>
      <c r="BA492" s="181"/>
      <c r="BB492" s="181"/>
      <c r="BC492" s="181"/>
      <c r="BD492" s="181"/>
      <c r="BE492" s="181"/>
      <c r="BF492" s="181"/>
      <c r="BG492" s="181"/>
      <c r="BH492" s="181"/>
      <c r="BI492" s="181"/>
      <c r="BJ492" s="181"/>
      <c r="BK492" s="181"/>
      <c r="BL492" s="181"/>
    </row>
    <row r="493" spans="1:64" x14ac:dyDescent="0.2">
      <c r="A493" s="18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c r="AB493" s="181"/>
      <c r="AC493" s="181"/>
      <c r="AD493" s="181"/>
      <c r="AE493" s="181"/>
      <c r="AF493" s="181"/>
      <c r="AG493" s="181"/>
      <c r="AH493" s="181"/>
      <c r="AI493" s="181"/>
      <c r="AJ493" s="181"/>
      <c r="AK493" s="181"/>
      <c r="AL493" s="181"/>
      <c r="AM493" s="181"/>
      <c r="AN493" s="181"/>
      <c r="AO493" s="181"/>
      <c r="AP493" s="181"/>
      <c r="AQ493" s="181"/>
      <c r="AR493" s="181"/>
      <c r="AS493" s="181"/>
      <c r="AT493" s="181"/>
      <c r="AU493" s="181"/>
      <c r="AV493" s="181"/>
      <c r="AW493" s="181"/>
      <c r="AX493" s="181"/>
      <c r="AY493" s="181"/>
      <c r="AZ493" s="181"/>
      <c r="BA493" s="181"/>
      <c r="BB493" s="181"/>
      <c r="BC493" s="181"/>
      <c r="BD493" s="181"/>
      <c r="BE493" s="181"/>
      <c r="BF493" s="181"/>
      <c r="BG493" s="181"/>
      <c r="BH493" s="181"/>
      <c r="BI493" s="181"/>
      <c r="BJ493" s="181"/>
      <c r="BK493" s="181"/>
      <c r="BL493" s="181"/>
    </row>
    <row r="494" spans="1:64" x14ac:dyDescent="0.2">
      <c r="A494" s="18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c r="AB494" s="181"/>
      <c r="AC494" s="181"/>
      <c r="AD494" s="181"/>
      <c r="AE494" s="181"/>
      <c r="AF494" s="181"/>
      <c r="AG494" s="181"/>
      <c r="AH494" s="181"/>
      <c r="AI494" s="181"/>
      <c r="AJ494" s="181"/>
      <c r="AK494" s="181"/>
      <c r="AL494" s="181"/>
      <c r="AM494" s="181"/>
      <c r="AN494" s="181"/>
      <c r="AO494" s="181"/>
      <c r="AP494" s="181"/>
      <c r="AQ494" s="181"/>
      <c r="AR494" s="181"/>
      <c r="AS494" s="181"/>
      <c r="AT494" s="181"/>
      <c r="AU494" s="181"/>
      <c r="AV494" s="181"/>
      <c r="AW494" s="181"/>
      <c r="AX494" s="181"/>
      <c r="AY494" s="181"/>
      <c r="AZ494" s="181"/>
      <c r="BA494" s="181"/>
      <c r="BB494" s="181"/>
      <c r="BC494" s="181"/>
      <c r="BD494" s="181"/>
      <c r="BE494" s="181"/>
      <c r="BF494" s="181"/>
      <c r="BG494" s="181"/>
      <c r="BH494" s="181"/>
      <c r="BI494" s="181"/>
      <c r="BJ494" s="181"/>
      <c r="BK494" s="181"/>
      <c r="BL494" s="181"/>
    </row>
    <row r="495" spans="1:64" x14ac:dyDescent="0.2">
      <c r="A495" s="18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c r="AB495" s="181"/>
      <c r="AC495" s="181"/>
      <c r="AD495" s="181"/>
      <c r="AE495" s="181"/>
      <c r="AF495" s="181"/>
      <c r="AG495" s="181"/>
      <c r="AH495" s="181"/>
      <c r="AI495" s="181"/>
      <c r="AJ495" s="181"/>
      <c r="AK495" s="181"/>
      <c r="AL495" s="181"/>
      <c r="AM495" s="181"/>
      <c r="AN495" s="181"/>
      <c r="AO495" s="181"/>
      <c r="AP495" s="181"/>
      <c r="AQ495" s="181"/>
      <c r="AR495" s="181"/>
      <c r="AS495" s="181"/>
      <c r="AT495" s="181"/>
      <c r="AU495" s="181"/>
      <c r="AV495" s="181"/>
      <c r="AW495" s="181"/>
      <c r="AX495" s="181"/>
      <c r="AY495" s="181"/>
      <c r="AZ495" s="181"/>
      <c r="BA495" s="181"/>
      <c r="BB495" s="181"/>
      <c r="BC495" s="181"/>
      <c r="BD495" s="181"/>
      <c r="BE495" s="181"/>
      <c r="BF495" s="181"/>
      <c r="BG495" s="181"/>
      <c r="BH495" s="181"/>
      <c r="BI495" s="181"/>
      <c r="BJ495" s="181"/>
      <c r="BK495" s="181"/>
      <c r="BL495" s="181"/>
    </row>
    <row r="496" spans="1:64" x14ac:dyDescent="0.2">
      <c r="A496" s="18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c r="AB496" s="181"/>
      <c r="AC496" s="181"/>
      <c r="AD496" s="181"/>
      <c r="AE496" s="181"/>
      <c r="AF496" s="181"/>
      <c r="AG496" s="181"/>
      <c r="AH496" s="181"/>
      <c r="AI496" s="181"/>
      <c r="AJ496" s="181"/>
      <c r="AK496" s="181"/>
      <c r="AL496" s="181"/>
      <c r="AM496" s="181"/>
      <c r="AN496" s="181"/>
      <c r="AO496" s="181"/>
      <c r="AP496" s="181"/>
      <c r="AQ496" s="181"/>
      <c r="AR496" s="181"/>
      <c r="AS496" s="181"/>
      <c r="AT496" s="181"/>
      <c r="AU496" s="181"/>
      <c r="AV496" s="181"/>
      <c r="AW496" s="181"/>
      <c r="AX496" s="181"/>
      <c r="AY496" s="181"/>
      <c r="AZ496" s="181"/>
      <c r="BA496" s="181"/>
      <c r="BB496" s="181"/>
      <c r="BC496" s="181"/>
      <c r="BD496" s="181"/>
      <c r="BE496" s="181"/>
      <c r="BF496" s="181"/>
      <c r="BG496" s="181"/>
      <c r="BH496" s="181"/>
      <c r="BI496" s="181"/>
      <c r="BJ496" s="181"/>
      <c r="BK496" s="181"/>
      <c r="BL496" s="181"/>
    </row>
    <row r="497" spans="1:64" x14ac:dyDescent="0.2">
      <c r="A497" s="18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c r="AB497" s="181"/>
      <c r="AC497" s="181"/>
      <c r="AD497" s="181"/>
      <c r="AE497" s="181"/>
      <c r="AF497" s="181"/>
      <c r="AG497" s="181"/>
      <c r="AH497" s="181"/>
      <c r="AI497" s="181"/>
      <c r="AJ497" s="181"/>
      <c r="AK497" s="181"/>
      <c r="AL497" s="181"/>
      <c r="AM497" s="181"/>
      <c r="AN497" s="181"/>
      <c r="AO497" s="181"/>
      <c r="AP497" s="181"/>
      <c r="AQ497" s="181"/>
      <c r="AR497" s="181"/>
      <c r="AS497" s="181"/>
      <c r="AT497" s="181"/>
      <c r="AU497" s="181"/>
      <c r="AV497" s="181"/>
      <c r="AW497" s="181"/>
      <c r="AX497" s="181"/>
      <c r="AY497" s="181"/>
      <c r="AZ497" s="181"/>
      <c r="BA497" s="181"/>
      <c r="BB497" s="181"/>
      <c r="BC497" s="181"/>
      <c r="BD497" s="181"/>
      <c r="BE497" s="181"/>
      <c r="BF497" s="181"/>
      <c r="BG497" s="181"/>
      <c r="BH497" s="181"/>
      <c r="BI497" s="181"/>
      <c r="BJ497" s="181"/>
      <c r="BK497" s="181"/>
      <c r="BL497" s="181"/>
    </row>
    <row r="498" spans="1:64" x14ac:dyDescent="0.2">
      <c r="A498" s="18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c r="AB498" s="181"/>
      <c r="AC498" s="181"/>
      <c r="AD498" s="181"/>
      <c r="AE498" s="181"/>
      <c r="AF498" s="181"/>
      <c r="AG498" s="181"/>
      <c r="AH498" s="181"/>
      <c r="AI498" s="181"/>
      <c r="AJ498" s="181"/>
      <c r="AK498" s="181"/>
      <c r="AL498" s="181"/>
      <c r="AM498" s="181"/>
      <c r="AN498" s="181"/>
      <c r="AO498" s="181"/>
      <c r="AP498" s="181"/>
      <c r="AQ498" s="181"/>
      <c r="AR498" s="181"/>
      <c r="AS498" s="181"/>
      <c r="AT498" s="181"/>
      <c r="AU498" s="181"/>
      <c r="AV498" s="181"/>
      <c r="AW498" s="181"/>
      <c r="AX498" s="181"/>
      <c r="AY498" s="181"/>
      <c r="AZ498" s="181"/>
      <c r="BA498" s="181"/>
      <c r="BB498" s="181"/>
      <c r="BC498" s="181"/>
      <c r="BD498" s="181"/>
      <c r="BE498" s="181"/>
      <c r="BF498" s="181"/>
      <c r="BG498" s="181"/>
      <c r="BH498" s="181"/>
      <c r="BI498" s="181"/>
      <c r="BJ498" s="181"/>
      <c r="BK498" s="181"/>
      <c r="BL498" s="181"/>
    </row>
    <row r="499" spans="1:64" x14ac:dyDescent="0.2">
      <c r="A499" s="18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c r="AB499" s="181"/>
      <c r="AC499" s="181"/>
      <c r="AD499" s="181"/>
      <c r="AE499" s="181"/>
      <c r="AF499" s="181"/>
      <c r="AG499" s="181"/>
      <c r="AH499" s="181"/>
      <c r="AI499" s="181"/>
      <c r="AJ499" s="181"/>
      <c r="AK499" s="181"/>
      <c r="AL499" s="181"/>
      <c r="AM499" s="181"/>
      <c r="AN499" s="181"/>
      <c r="AO499" s="181"/>
      <c r="AP499" s="181"/>
      <c r="AQ499" s="181"/>
      <c r="AR499" s="181"/>
      <c r="AS499" s="181"/>
      <c r="AT499" s="181"/>
      <c r="AU499" s="181"/>
      <c r="AV499" s="181"/>
      <c r="AW499" s="181"/>
      <c r="AX499" s="181"/>
      <c r="AY499" s="181"/>
      <c r="AZ499" s="181"/>
      <c r="BA499" s="181"/>
      <c r="BB499" s="181"/>
      <c r="BC499" s="181"/>
      <c r="BD499" s="181"/>
      <c r="BE499" s="181"/>
      <c r="BF499" s="181"/>
      <c r="BG499" s="181"/>
      <c r="BH499" s="181"/>
      <c r="BI499" s="181"/>
      <c r="BJ499" s="181"/>
      <c r="BK499" s="181"/>
      <c r="BL499" s="181"/>
    </row>
    <row r="500" spans="1:64" x14ac:dyDescent="0.2">
      <c r="A500" s="18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c r="AB500" s="181"/>
      <c r="AC500" s="181"/>
      <c r="AD500" s="181"/>
      <c r="AE500" s="181"/>
      <c r="AF500" s="181"/>
      <c r="AG500" s="181"/>
      <c r="AH500" s="181"/>
      <c r="AI500" s="181"/>
      <c r="AJ500" s="181"/>
      <c r="AK500" s="181"/>
      <c r="AL500" s="181"/>
      <c r="AM500" s="181"/>
      <c r="AN500" s="181"/>
      <c r="AO500" s="181"/>
      <c r="AP500" s="181"/>
      <c r="AQ500" s="181"/>
      <c r="AR500" s="181"/>
      <c r="AS500" s="181"/>
      <c r="AT500" s="181"/>
      <c r="AU500" s="181"/>
      <c r="AV500" s="181"/>
      <c r="AW500" s="181"/>
      <c r="AX500" s="181"/>
      <c r="AY500" s="181"/>
      <c r="AZ500" s="181"/>
      <c r="BA500" s="181"/>
      <c r="BB500" s="181"/>
      <c r="BC500" s="181"/>
      <c r="BD500" s="181"/>
      <c r="BE500" s="181"/>
      <c r="BF500" s="181"/>
      <c r="BG500" s="181"/>
      <c r="BH500" s="181"/>
      <c r="BI500" s="181"/>
      <c r="BJ500" s="181"/>
      <c r="BK500" s="181"/>
      <c r="BL500" s="181"/>
    </row>
    <row r="501" spans="1:64" x14ac:dyDescent="0.2">
      <c r="A501" s="18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c r="AB501" s="181"/>
      <c r="AC501" s="181"/>
      <c r="AD501" s="181"/>
      <c r="AE501" s="181"/>
      <c r="AF501" s="181"/>
      <c r="AG501" s="181"/>
      <c r="AH501" s="181"/>
      <c r="AI501" s="181"/>
      <c r="AJ501" s="181"/>
      <c r="AK501" s="181"/>
      <c r="AL501" s="181"/>
      <c r="AM501" s="181"/>
      <c r="AN501" s="181"/>
      <c r="AO501" s="181"/>
      <c r="AP501" s="181"/>
      <c r="AQ501" s="181"/>
      <c r="AR501" s="181"/>
      <c r="AS501" s="181"/>
      <c r="AT501" s="181"/>
      <c r="AU501" s="181"/>
      <c r="AV501" s="181"/>
      <c r="AW501" s="181"/>
      <c r="AX501" s="181"/>
      <c r="AY501" s="181"/>
      <c r="AZ501" s="181"/>
      <c r="BA501" s="181"/>
      <c r="BB501" s="181"/>
      <c r="BC501" s="181"/>
      <c r="BD501" s="181"/>
      <c r="BE501" s="181"/>
      <c r="BF501" s="181"/>
      <c r="BG501" s="181"/>
      <c r="BH501" s="181"/>
      <c r="BI501" s="181"/>
      <c r="BJ501" s="181"/>
      <c r="BK501" s="181"/>
      <c r="BL501" s="181"/>
    </row>
    <row r="502" spans="1:64" x14ac:dyDescent="0.2">
      <c r="A502" s="18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c r="AB502" s="181"/>
      <c r="AC502" s="181"/>
      <c r="AD502" s="181"/>
      <c r="AE502" s="181"/>
      <c r="AF502" s="181"/>
      <c r="AG502" s="181"/>
      <c r="AH502" s="181"/>
      <c r="AI502" s="181"/>
      <c r="AJ502" s="181"/>
      <c r="AK502" s="181"/>
      <c r="AL502" s="181"/>
      <c r="AM502" s="181"/>
      <c r="AN502" s="181"/>
      <c r="AO502" s="181"/>
      <c r="AP502" s="181"/>
      <c r="AQ502" s="181"/>
      <c r="AR502" s="181"/>
      <c r="AS502" s="181"/>
      <c r="AT502" s="181"/>
      <c r="AU502" s="181"/>
      <c r="AV502" s="181"/>
      <c r="AW502" s="181"/>
      <c r="AX502" s="181"/>
      <c r="AY502" s="181"/>
      <c r="AZ502" s="181"/>
      <c r="BA502" s="181"/>
      <c r="BB502" s="181"/>
      <c r="BC502" s="181"/>
      <c r="BD502" s="181"/>
      <c r="BE502" s="181"/>
      <c r="BF502" s="181"/>
      <c r="BG502" s="181"/>
      <c r="BH502" s="181"/>
      <c r="BI502" s="181"/>
      <c r="BJ502" s="181"/>
      <c r="BK502" s="181"/>
      <c r="BL502" s="181"/>
    </row>
    <row r="503" spans="1:64" x14ac:dyDescent="0.2">
      <c r="A503" s="18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c r="AB503" s="181"/>
      <c r="AC503" s="181"/>
      <c r="AD503" s="181"/>
      <c r="AE503" s="181"/>
      <c r="AF503" s="181"/>
      <c r="AG503" s="181"/>
      <c r="AH503" s="181"/>
      <c r="AI503" s="181"/>
      <c r="AJ503" s="181"/>
      <c r="AK503" s="181"/>
      <c r="AL503" s="181"/>
      <c r="AM503" s="181"/>
      <c r="AN503" s="181"/>
      <c r="AO503" s="181"/>
      <c r="AP503" s="181"/>
      <c r="AQ503" s="181"/>
      <c r="AR503" s="181"/>
      <c r="AS503" s="181"/>
      <c r="AT503" s="181"/>
      <c r="AU503" s="181"/>
      <c r="AV503" s="181"/>
      <c r="AW503" s="181"/>
      <c r="AX503" s="181"/>
      <c r="AY503" s="181"/>
      <c r="AZ503" s="181"/>
      <c r="BA503" s="181"/>
      <c r="BB503" s="181"/>
      <c r="BC503" s="181"/>
      <c r="BD503" s="181"/>
      <c r="BE503" s="181"/>
      <c r="BF503" s="181"/>
      <c r="BG503" s="181"/>
      <c r="BH503" s="181"/>
      <c r="BI503" s="181"/>
      <c r="BJ503" s="181"/>
      <c r="BK503" s="181"/>
      <c r="BL503" s="181"/>
    </row>
    <row r="504" spans="1:64" x14ac:dyDescent="0.2">
      <c r="A504" s="18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c r="AB504" s="181"/>
      <c r="AC504" s="181"/>
      <c r="AD504" s="181"/>
      <c r="AE504" s="181"/>
      <c r="AF504" s="181"/>
      <c r="AG504" s="181"/>
      <c r="AH504" s="181"/>
      <c r="AI504" s="181"/>
      <c r="AJ504" s="181"/>
      <c r="AK504" s="181"/>
      <c r="AL504" s="181"/>
      <c r="AM504" s="181"/>
      <c r="AN504" s="181"/>
      <c r="AO504" s="181"/>
      <c r="AP504" s="181"/>
      <c r="AQ504" s="181"/>
      <c r="AR504" s="181"/>
      <c r="AS504" s="181"/>
      <c r="AT504" s="181"/>
      <c r="AU504" s="181"/>
      <c r="AV504" s="181"/>
      <c r="AW504" s="181"/>
      <c r="AX504" s="181"/>
      <c r="AY504" s="181"/>
      <c r="AZ504" s="181"/>
      <c r="BA504" s="181"/>
      <c r="BB504" s="181"/>
      <c r="BC504" s="181"/>
      <c r="BD504" s="181"/>
      <c r="BE504" s="181"/>
      <c r="BF504" s="181"/>
      <c r="BG504" s="181"/>
      <c r="BH504" s="181"/>
      <c r="BI504" s="181"/>
      <c r="BJ504" s="181"/>
      <c r="BK504" s="181"/>
      <c r="BL504" s="181"/>
    </row>
    <row r="505" spans="1:64" x14ac:dyDescent="0.2">
      <c r="A505" s="18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c r="AB505" s="181"/>
      <c r="AC505" s="181"/>
      <c r="AD505" s="181"/>
      <c r="AE505" s="181"/>
      <c r="AF505" s="181"/>
      <c r="AG505" s="181"/>
      <c r="AH505" s="181"/>
      <c r="AI505" s="181"/>
      <c r="AJ505" s="181"/>
      <c r="AK505" s="181"/>
      <c r="AL505" s="181"/>
      <c r="AM505" s="181"/>
      <c r="AN505" s="181"/>
      <c r="AO505" s="181"/>
      <c r="AP505" s="181"/>
      <c r="AQ505" s="181"/>
      <c r="AR505" s="181"/>
      <c r="AS505" s="181"/>
      <c r="AT505" s="181"/>
      <c r="AU505" s="181"/>
      <c r="AV505" s="181"/>
      <c r="AW505" s="181"/>
      <c r="AX505" s="181"/>
      <c r="AY505" s="181"/>
      <c r="AZ505" s="181"/>
      <c r="BA505" s="181"/>
      <c r="BB505" s="181"/>
      <c r="BC505" s="181"/>
      <c r="BD505" s="181"/>
      <c r="BE505" s="181"/>
      <c r="BF505" s="181"/>
      <c r="BG505" s="181"/>
      <c r="BH505" s="181"/>
      <c r="BI505" s="181"/>
      <c r="BJ505" s="181"/>
      <c r="BK505" s="181"/>
      <c r="BL505" s="181"/>
    </row>
    <row r="506" spans="1:64" x14ac:dyDescent="0.2">
      <c r="A506" s="18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c r="AB506" s="181"/>
      <c r="AC506" s="181"/>
      <c r="AD506" s="181"/>
      <c r="AE506" s="181"/>
      <c r="AF506" s="181"/>
      <c r="AG506" s="181"/>
      <c r="AH506" s="181"/>
      <c r="AI506" s="181"/>
      <c r="AJ506" s="181"/>
      <c r="AK506" s="181"/>
      <c r="AL506" s="181"/>
      <c r="AM506" s="181"/>
      <c r="AN506" s="181"/>
      <c r="AO506" s="181"/>
      <c r="AP506" s="181"/>
      <c r="AQ506" s="181"/>
      <c r="AR506" s="181"/>
      <c r="AS506" s="181"/>
      <c r="AT506" s="181"/>
      <c r="AU506" s="181"/>
      <c r="AV506" s="181"/>
      <c r="AW506" s="181"/>
      <c r="AX506" s="181"/>
      <c r="AY506" s="181"/>
      <c r="AZ506" s="181"/>
      <c r="BA506" s="181"/>
      <c r="BB506" s="181"/>
      <c r="BC506" s="181"/>
      <c r="BD506" s="181"/>
      <c r="BE506" s="181"/>
      <c r="BF506" s="181"/>
      <c r="BG506" s="181"/>
      <c r="BH506" s="181"/>
      <c r="BI506" s="181"/>
      <c r="BJ506" s="181"/>
      <c r="BK506" s="181"/>
      <c r="BL506" s="181"/>
    </row>
    <row r="507" spans="1:64" x14ac:dyDescent="0.2">
      <c r="A507" s="18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c r="AB507" s="181"/>
      <c r="AC507" s="181"/>
      <c r="AD507" s="181"/>
      <c r="AE507" s="181"/>
      <c r="AF507" s="181"/>
      <c r="AG507" s="181"/>
      <c r="AH507" s="181"/>
      <c r="AI507" s="181"/>
      <c r="AJ507" s="181"/>
      <c r="AK507" s="181"/>
      <c r="AL507" s="181"/>
      <c r="AM507" s="181"/>
      <c r="AN507" s="181"/>
      <c r="AO507" s="181"/>
      <c r="AP507" s="181"/>
      <c r="AQ507" s="181"/>
      <c r="AR507" s="181"/>
      <c r="AS507" s="181"/>
      <c r="AT507" s="181"/>
      <c r="AU507" s="181"/>
      <c r="AV507" s="181"/>
      <c r="AW507" s="181"/>
      <c r="AX507" s="181"/>
      <c r="AY507" s="181"/>
      <c r="AZ507" s="181"/>
      <c r="BA507" s="181"/>
      <c r="BB507" s="181"/>
      <c r="BC507" s="181"/>
      <c r="BD507" s="181"/>
      <c r="BE507" s="181"/>
      <c r="BF507" s="181"/>
      <c r="BG507" s="181"/>
      <c r="BH507" s="181"/>
      <c r="BI507" s="181"/>
      <c r="BJ507" s="181"/>
      <c r="BK507" s="181"/>
      <c r="BL507" s="181"/>
    </row>
    <row r="508" spans="1:64" x14ac:dyDescent="0.2">
      <c r="A508" s="18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c r="AB508" s="181"/>
      <c r="AC508" s="181"/>
      <c r="AD508" s="181"/>
      <c r="AE508" s="181"/>
      <c r="AF508" s="181"/>
      <c r="AG508" s="181"/>
      <c r="AH508" s="181"/>
      <c r="AI508" s="181"/>
      <c r="AJ508" s="181"/>
      <c r="AK508" s="181"/>
      <c r="AL508" s="181"/>
      <c r="AM508" s="181"/>
      <c r="AN508" s="181"/>
      <c r="AO508" s="181"/>
      <c r="AP508" s="181"/>
      <c r="AQ508" s="181"/>
      <c r="AR508" s="181"/>
      <c r="AS508" s="181"/>
      <c r="AT508" s="181"/>
      <c r="AU508" s="181"/>
      <c r="AV508" s="181"/>
      <c r="AW508" s="181"/>
      <c r="AX508" s="181"/>
      <c r="AY508" s="181"/>
      <c r="AZ508" s="181"/>
      <c r="BA508" s="181"/>
      <c r="BB508" s="181"/>
      <c r="BC508" s="181"/>
      <c r="BD508" s="181"/>
      <c r="BE508" s="181"/>
      <c r="BF508" s="181"/>
      <c r="BG508" s="181"/>
      <c r="BH508" s="181"/>
      <c r="BI508" s="181"/>
      <c r="BJ508" s="181"/>
      <c r="BK508" s="181"/>
      <c r="BL508" s="181"/>
    </row>
    <row r="509" spans="1:64" x14ac:dyDescent="0.2">
      <c r="A509" s="18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c r="AB509" s="181"/>
      <c r="AC509" s="181"/>
      <c r="AD509" s="181"/>
      <c r="AE509" s="181"/>
      <c r="AF509" s="181"/>
      <c r="AG509" s="181"/>
      <c r="AH509" s="181"/>
      <c r="AI509" s="181"/>
      <c r="AJ509" s="181"/>
      <c r="AK509" s="181"/>
      <c r="AL509" s="181"/>
      <c r="AM509" s="181"/>
      <c r="AN509" s="181"/>
      <c r="AO509" s="181"/>
      <c r="AP509" s="181"/>
      <c r="AQ509" s="181"/>
      <c r="AR509" s="181"/>
      <c r="AS509" s="181"/>
      <c r="AT509" s="181"/>
      <c r="AU509" s="181"/>
      <c r="AV509" s="181"/>
      <c r="AW509" s="181"/>
      <c r="AX509" s="181"/>
      <c r="AY509" s="181"/>
      <c r="AZ509" s="181"/>
      <c r="BA509" s="181"/>
      <c r="BB509" s="181"/>
      <c r="BC509" s="181"/>
      <c r="BD509" s="181"/>
      <c r="BE509" s="181"/>
      <c r="BF509" s="181"/>
      <c r="BG509" s="181"/>
      <c r="BH509" s="181"/>
      <c r="BI509" s="181"/>
      <c r="BJ509" s="181"/>
      <c r="BK509" s="181"/>
      <c r="BL509" s="181"/>
    </row>
    <row r="510" spans="1:64" x14ac:dyDescent="0.2">
      <c r="A510" s="18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c r="AB510" s="181"/>
      <c r="AC510" s="181"/>
      <c r="AD510" s="181"/>
      <c r="AE510" s="181"/>
      <c r="AF510" s="181"/>
      <c r="AG510" s="181"/>
      <c r="AH510" s="181"/>
      <c r="AI510" s="181"/>
      <c r="AJ510" s="181"/>
      <c r="AK510" s="181"/>
      <c r="AL510" s="181"/>
      <c r="AM510" s="181"/>
      <c r="AN510" s="181"/>
      <c r="AO510" s="181"/>
      <c r="AP510" s="181"/>
      <c r="AQ510" s="181"/>
      <c r="AR510" s="181"/>
      <c r="AS510" s="181"/>
      <c r="AT510" s="181"/>
      <c r="AU510" s="181"/>
      <c r="AV510" s="181"/>
      <c r="AW510" s="181"/>
      <c r="AX510" s="181"/>
      <c r="AY510" s="181"/>
      <c r="AZ510" s="181"/>
      <c r="BA510" s="181"/>
      <c r="BB510" s="181"/>
      <c r="BC510" s="181"/>
      <c r="BD510" s="181"/>
      <c r="BE510" s="181"/>
      <c r="BF510" s="181"/>
      <c r="BG510" s="181"/>
      <c r="BH510" s="181"/>
      <c r="BI510" s="181"/>
      <c r="BJ510" s="181"/>
      <c r="BK510" s="181"/>
      <c r="BL510" s="181"/>
    </row>
    <row r="511" spans="1:64" x14ac:dyDescent="0.2">
      <c r="A511" s="18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c r="AB511" s="181"/>
      <c r="AC511" s="181"/>
      <c r="AD511" s="181"/>
      <c r="AE511" s="181"/>
      <c r="AF511" s="181"/>
      <c r="AG511" s="181"/>
      <c r="AH511" s="181"/>
      <c r="AI511" s="181"/>
      <c r="AJ511" s="181"/>
      <c r="AK511" s="181"/>
      <c r="AL511" s="181"/>
      <c r="AM511" s="181"/>
      <c r="AN511" s="181"/>
      <c r="AO511" s="181"/>
      <c r="AP511" s="181"/>
      <c r="AQ511" s="181"/>
      <c r="AR511" s="181"/>
      <c r="AS511" s="181"/>
      <c r="AT511" s="181"/>
      <c r="AU511" s="181"/>
      <c r="AV511" s="181"/>
      <c r="AW511" s="181"/>
      <c r="AX511" s="181"/>
      <c r="AY511" s="181"/>
      <c r="AZ511" s="181"/>
      <c r="BA511" s="181"/>
      <c r="BB511" s="181"/>
      <c r="BC511" s="181"/>
      <c r="BD511" s="181"/>
      <c r="BE511" s="181"/>
      <c r="BF511" s="181"/>
      <c r="BG511" s="181"/>
      <c r="BH511" s="181"/>
      <c r="BI511" s="181"/>
      <c r="BJ511" s="181"/>
      <c r="BK511" s="181"/>
      <c r="BL511" s="181"/>
    </row>
    <row r="512" spans="1:64" x14ac:dyDescent="0.2">
      <c r="A512" s="18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c r="AB512" s="181"/>
      <c r="AC512" s="181"/>
      <c r="AD512" s="181"/>
      <c r="AE512" s="181"/>
      <c r="AF512" s="181"/>
      <c r="AG512" s="181"/>
      <c r="AH512" s="181"/>
      <c r="AI512" s="181"/>
      <c r="AJ512" s="181"/>
      <c r="AK512" s="181"/>
      <c r="AL512" s="181"/>
      <c r="AM512" s="181"/>
      <c r="AN512" s="181"/>
      <c r="AO512" s="181"/>
      <c r="AP512" s="181"/>
      <c r="AQ512" s="181"/>
      <c r="AR512" s="181"/>
      <c r="AS512" s="181"/>
      <c r="AT512" s="181"/>
      <c r="AU512" s="181"/>
      <c r="AV512" s="181"/>
      <c r="AW512" s="181"/>
      <c r="AX512" s="181"/>
      <c r="AY512" s="181"/>
      <c r="AZ512" s="181"/>
      <c r="BA512" s="181"/>
      <c r="BB512" s="181"/>
      <c r="BC512" s="181"/>
      <c r="BD512" s="181"/>
      <c r="BE512" s="181"/>
      <c r="BF512" s="181"/>
      <c r="BG512" s="181"/>
      <c r="BH512" s="181"/>
      <c r="BI512" s="181"/>
      <c r="BJ512" s="181"/>
      <c r="BK512" s="181"/>
      <c r="BL512" s="181"/>
    </row>
    <row r="513" spans="1:64" x14ac:dyDescent="0.2">
      <c r="A513" s="18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c r="AB513" s="181"/>
      <c r="AC513" s="181"/>
      <c r="AD513" s="181"/>
      <c r="AE513" s="181"/>
      <c r="AF513" s="181"/>
      <c r="AG513" s="181"/>
      <c r="AH513" s="181"/>
      <c r="AI513" s="181"/>
      <c r="AJ513" s="181"/>
      <c r="AK513" s="181"/>
      <c r="AL513" s="181"/>
      <c r="AM513" s="181"/>
      <c r="AN513" s="181"/>
      <c r="AO513" s="181"/>
      <c r="AP513" s="181"/>
      <c r="AQ513" s="181"/>
      <c r="AR513" s="181"/>
      <c r="AS513" s="181"/>
      <c r="AT513" s="181"/>
      <c r="AU513" s="181"/>
      <c r="AV513" s="181"/>
      <c r="AW513" s="181"/>
      <c r="AX513" s="181"/>
      <c r="AY513" s="181"/>
      <c r="AZ513" s="181"/>
      <c r="BA513" s="181"/>
      <c r="BB513" s="181"/>
      <c r="BC513" s="181"/>
      <c r="BD513" s="181"/>
      <c r="BE513" s="181"/>
      <c r="BF513" s="181"/>
      <c r="BG513" s="181"/>
      <c r="BH513" s="181"/>
      <c r="BI513" s="181"/>
      <c r="BJ513" s="181"/>
      <c r="BK513" s="181"/>
      <c r="BL513" s="181"/>
    </row>
    <row r="514" spans="1:64" x14ac:dyDescent="0.2">
      <c r="A514" s="18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c r="AB514" s="181"/>
      <c r="AC514" s="181"/>
      <c r="AD514" s="181"/>
      <c r="AE514" s="181"/>
      <c r="AF514" s="181"/>
      <c r="AG514" s="181"/>
      <c r="AH514" s="181"/>
      <c r="AI514" s="181"/>
      <c r="AJ514" s="181"/>
      <c r="AK514" s="181"/>
      <c r="AL514" s="181"/>
      <c r="AM514" s="181"/>
      <c r="AN514" s="181"/>
      <c r="AO514" s="181"/>
      <c r="AP514" s="181"/>
      <c r="AQ514" s="181"/>
      <c r="AR514" s="181"/>
      <c r="AS514" s="181"/>
      <c r="AT514" s="181"/>
      <c r="AU514" s="181"/>
      <c r="AV514" s="181"/>
      <c r="AW514" s="181"/>
      <c r="AX514" s="181"/>
      <c r="AY514" s="181"/>
      <c r="AZ514" s="181"/>
      <c r="BA514" s="181"/>
      <c r="BB514" s="181"/>
      <c r="BC514" s="181"/>
      <c r="BD514" s="181"/>
      <c r="BE514" s="181"/>
      <c r="BF514" s="181"/>
      <c r="BG514" s="181"/>
      <c r="BH514" s="181"/>
      <c r="BI514" s="181"/>
      <c r="BJ514" s="181"/>
      <c r="BK514" s="181"/>
      <c r="BL514" s="181"/>
    </row>
    <row r="515" spans="1:64" x14ac:dyDescent="0.2">
      <c r="A515" s="18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c r="AB515" s="181"/>
      <c r="AC515" s="181"/>
      <c r="AD515" s="181"/>
      <c r="AE515" s="181"/>
      <c r="AF515" s="181"/>
      <c r="AG515" s="181"/>
      <c r="AH515" s="181"/>
      <c r="AI515" s="181"/>
      <c r="AJ515" s="181"/>
      <c r="AK515" s="181"/>
      <c r="AL515" s="181"/>
      <c r="AM515" s="181"/>
      <c r="AN515" s="181"/>
      <c r="AO515" s="181"/>
      <c r="AP515" s="181"/>
      <c r="AQ515" s="181"/>
      <c r="AR515" s="181"/>
      <c r="AS515" s="181"/>
      <c r="AT515" s="181"/>
      <c r="AU515" s="181"/>
      <c r="AV515" s="181"/>
      <c r="AW515" s="181"/>
      <c r="AX515" s="181"/>
      <c r="AY515" s="181"/>
      <c r="AZ515" s="181"/>
      <c r="BA515" s="181"/>
      <c r="BB515" s="181"/>
      <c r="BC515" s="181"/>
      <c r="BD515" s="181"/>
      <c r="BE515" s="181"/>
      <c r="BF515" s="181"/>
      <c r="BG515" s="181"/>
      <c r="BH515" s="181"/>
      <c r="BI515" s="181"/>
      <c r="BJ515" s="181"/>
      <c r="BK515" s="181"/>
      <c r="BL515" s="181"/>
    </row>
    <row r="516" spans="1:64" x14ac:dyDescent="0.2">
      <c r="A516" s="18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c r="AB516" s="181"/>
      <c r="AC516" s="181"/>
      <c r="AD516" s="181"/>
      <c r="AE516" s="181"/>
      <c r="AF516" s="181"/>
      <c r="AG516" s="181"/>
      <c r="AH516" s="181"/>
      <c r="AI516" s="181"/>
      <c r="AJ516" s="181"/>
      <c r="AK516" s="181"/>
      <c r="AL516" s="181"/>
      <c r="AM516" s="181"/>
      <c r="AN516" s="181"/>
      <c r="AO516" s="181"/>
      <c r="AP516" s="181"/>
      <c r="AQ516" s="181"/>
      <c r="AR516" s="181"/>
      <c r="AS516" s="181"/>
      <c r="AT516" s="181"/>
      <c r="AU516" s="181"/>
      <c r="AV516" s="181"/>
      <c r="AW516" s="181"/>
      <c r="AX516" s="181"/>
      <c r="AY516" s="181"/>
      <c r="AZ516" s="181"/>
      <c r="BA516" s="181"/>
      <c r="BB516" s="181"/>
      <c r="BC516" s="181"/>
      <c r="BD516" s="181"/>
      <c r="BE516" s="181"/>
      <c r="BF516" s="181"/>
      <c r="BG516" s="181"/>
      <c r="BH516" s="181"/>
      <c r="BI516" s="181"/>
      <c r="BJ516" s="181"/>
      <c r="BK516" s="181"/>
      <c r="BL516" s="181"/>
    </row>
    <row r="517" spans="1:64" x14ac:dyDescent="0.2">
      <c r="A517" s="18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c r="AB517" s="181"/>
      <c r="AC517" s="181"/>
      <c r="AD517" s="181"/>
      <c r="AE517" s="181"/>
      <c r="AF517" s="181"/>
      <c r="AG517" s="181"/>
      <c r="AH517" s="181"/>
      <c r="AI517" s="181"/>
      <c r="AJ517" s="181"/>
      <c r="AK517" s="181"/>
      <c r="AL517" s="181"/>
      <c r="AM517" s="181"/>
      <c r="AN517" s="181"/>
      <c r="AO517" s="181"/>
      <c r="AP517" s="181"/>
      <c r="AQ517" s="181"/>
      <c r="AR517" s="181"/>
      <c r="AS517" s="181"/>
      <c r="AT517" s="181"/>
      <c r="AU517" s="181"/>
      <c r="AV517" s="181"/>
      <c r="AW517" s="181"/>
      <c r="AX517" s="181"/>
      <c r="AY517" s="181"/>
      <c r="AZ517" s="181"/>
      <c r="BA517" s="181"/>
      <c r="BB517" s="181"/>
      <c r="BC517" s="181"/>
      <c r="BD517" s="181"/>
      <c r="BE517" s="181"/>
      <c r="BF517" s="181"/>
      <c r="BG517" s="181"/>
      <c r="BH517" s="181"/>
      <c r="BI517" s="181"/>
      <c r="BJ517" s="181"/>
      <c r="BK517" s="181"/>
      <c r="BL517" s="181"/>
    </row>
    <row r="518" spans="1:64" x14ac:dyDescent="0.2">
      <c r="A518" s="18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c r="AB518" s="181"/>
      <c r="AC518" s="181"/>
      <c r="AD518" s="181"/>
      <c r="AE518" s="181"/>
      <c r="AF518" s="181"/>
      <c r="AG518" s="181"/>
      <c r="AH518" s="181"/>
      <c r="AI518" s="181"/>
      <c r="AJ518" s="181"/>
      <c r="AK518" s="181"/>
      <c r="AL518" s="181"/>
      <c r="AM518" s="181"/>
      <c r="AN518" s="181"/>
      <c r="AO518" s="181"/>
      <c r="AP518" s="181"/>
      <c r="AQ518" s="181"/>
      <c r="AR518" s="181"/>
      <c r="AS518" s="181"/>
      <c r="AT518" s="181"/>
      <c r="AU518" s="181"/>
      <c r="AV518" s="181"/>
      <c r="AW518" s="181"/>
      <c r="AX518" s="181"/>
      <c r="AY518" s="181"/>
      <c r="AZ518" s="181"/>
      <c r="BA518" s="181"/>
      <c r="BB518" s="181"/>
      <c r="BC518" s="181"/>
      <c r="BD518" s="181"/>
      <c r="BE518" s="181"/>
      <c r="BF518" s="181"/>
      <c r="BG518" s="181"/>
      <c r="BH518" s="181"/>
      <c r="BI518" s="181"/>
      <c r="BJ518" s="181"/>
      <c r="BK518" s="181"/>
      <c r="BL518" s="181"/>
    </row>
    <row r="519" spans="1:64" x14ac:dyDescent="0.2">
      <c r="A519" s="18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c r="AB519" s="181"/>
      <c r="AC519" s="181"/>
      <c r="AD519" s="181"/>
      <c r="AE519" s="181"/>
      <c r="AF519" s="181"/>
      <c r="AG519" s="181"/>
      <c r="AH519" s="181"/>
      <c r="AI519" s="181"/>
      <c r="AJ519" s="181"/>
      <c r="AK519" s="181"/>
      <c r="AL519" s="181"/>
      <c r="AM519" s="181"/>
      <c r="AN519" s="181"/>
      <c r="AO519" s="181"/>
      <c r="AP519" s="181"/>
      <c r="AQ519" s="181"/>
      <c r="AR519" s="181"/>
      <c r="AS519" s="181"/>
      <c r="AT519" s="181"/>
      <c r="AU519" s="181"/>
      <c r="AV519" s="181"/>
      <c r="AW519" s="181"/>
      <c r="AX519" s="181"/>
      <c r="AY519" s="181"/>
      <c r="AZ519" s="181"/>
      <c r="BA519" s="181"/>
      <c r="BB519" s="181"/>
      <c r="BC519" s="181"/>
      <c r="BD519" s="181"/>
      <c r="BE519" s="181"/>
      <c r="BF519" s="181"/>
      <c r="BG519" s="181"/>
      <c r="BH519" s="181"/>
      <c r="BI519" s="181"/>
      <c r="BJ519" s="181"/>
      <c r="BK519" s="181"/>
      <c r="BL519" s="181"/>
    </row>
    <row r="520" spans="1:64" x14ac:dyDescent="0.2">
      <c r="A520" s="18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c r="AB520" s="181"/>
      <c r="AC520" s="181"/>
      <c r="AD520" s="181"/>
      <c r="AE520" s="181"/>
      <c r="AF520" s="181"/>
      <c r="AG520" s="181"/>
      <c r="AH520" s="181"/>
      <c r="AI520" s="181"/>
      <c r="AJ520" s="181"/>
      <c r="AK520" s="181"/>
      <c r="AL520" s="181"/>
      <c r="AM520" s="181"/>
      <c r="AN520" s="181"/>
      <c r="AO520" s="181"/>
      <c r="AP520" s="181"/>
      <c r="AQ520" s="181"/>
      <c r="AR520" s="181"/>
      <c r="AS520" s="181"/>
      <c r="AT520" s="181"/>
      <c r="AU520" s="181"/>
      <c r="AV520" s="181"/>
      <c r="AW520" s="181"/>
      <c r="AX520" s="181"/>
      <c r="AY520" s="181"/>
      <c r="AZ520" s="181"/>
      <c r="BA520" s="181"/>
      <c r="BB520" s="181"/>
      <c r="BC520" s="181"/>
      <c r="BD520" s="181"/>
      <c r="BE520" s="181"/>
      <c r="BF520" s="181"/>
      <c r="BG520" s="181"/>
      <c r="BH520" s="181"/>
      <c r="BI520" s="181"/>
      <c r="BJ520" s="181"/>
      <c r="BK520" s="181"/>
      <c r="BL520" s="181"/>
    </row>
    <row r="521" spans="1:64" x14ac:dyDescent="0.2">
      <c r="A521" s="18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c r="AB521" s="181"/>
      <c r="AC521" s="181"/>
      <c r="AD521" s="181"/>
      <c r="AE521" s="181"/>
      <c r="AF521" s="181"/>
      <c r="AG521" s="181"/>
      <c r="AH521" s="181"/>
      <c r="AI521" s="181"/>
      <c r="AJ521" s="181"/>
      <c r="AK521" s="181"/>
      <c r="AL521" s="181"/>
      <c r="AM521" s="181"/>
      <c r="AN521" s="181"/>
      <c r="AO521" s="181"/>
      <c r="AP521" s="181"/>
      <c r="AQ521" s="181"/>
      <c r="AR521" s="181"/>
      <c r="AS521" s="181"/>
      <c r="AT521" s="181"/>
      <c r="AU521" s="181"/>
      <c r="AV521" s="181"/>
      <c r="AW521" s="181"/>
      <c r="AX521" s="181"/>
      <c r="AY521" s="181"/>
      <c r="AZ521" s="181"/>
      <c r="BA521" s="181"/>
      <c r="BB521" s="181"/>
      <c r="BC521" s="181"/>
      <c r="BD521" s="181"/>
      <c r="BE521" s="181"/>
      <c r="BF521" s="181"/>
      <c r="BG521" s="181"/>
      <c r="BH521" s="181"/>
      <c r="BI521" s="181"/>
      <c r="BJ521" s="181"/>
      <c r="BK521" s="181"/>
      <c r="BL521" s="181"/>
    </row>
    <row r="522" spans="1:64" x14ac:dyDescent="0.2">
      <c r="A522" s="18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c r="AB522" s="181"/>
      <c r="AC522" s="181"/>
      <c r="AD522" s="181"/>
      <c r="AE522" s="181"/>
      <c r="AF522" s="181"/>
      <c r="AG522" s="181"/>
      <c r="AH522" s="181"/>
      <c r="AI522" s="181"/>
      <c r="AJ522" s="181"/>
      <c r="AK522" s="181"/>
      <c r="AL522" s="181"/>
      <c r="AM522" s="181"/>
      <c r="AN522" s="181"/>
      <c r="AO522" s="181"/>
      <c r="AP522" s="181"/>
      <c r="AQ522" s="181"/>
      <c r="AR522" s="181"/>
      <c r="AS522" s="181"/>
      <c r="AT522" s="181"/>
      <c r="AU522" s="181"/>
      <c r="AV522" s="181"/>
      <c r="AW522" s="181"/>
      <c r="AX522" s="181"/>
      <c r="AY522" s="181"/>
      <c r="AZ522" s="181"/>
      <c r="BA522" s="181"/>
      <c r="BB522" s="181"/>
      <c r="BC522" s="181"/>
      <c r="BD522" s="181"/>
      <c r="BE522" s="181"/>
      <c r="BF522" s="181"/>
      <c r="BG522" s="181"/>
      <c r="BH522" s="181"/>
      <c r="BI522" s="181"/>
      <c r="BJ522" s="181"/>
      <c r="BK522" s="181"/>
      <c r="BL522" s="181"/>
    </row>
    <row r="523" spans="1:64" x14ac:dyDescent="0.2">
      <c r="A523" s="18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c r="AB523" s="181"/>
      <c r="AC523" s="181"/>
      <c r="AD523" s="181"/>
      <c r="AE523" s="181"/>
      <c r="AF523" s="181"/>
      <c r="AG523" s="181"/>
      <c r="AH523" s="181"/>
      <c r="AI523" s="181"/>
      <c r="AJ523" s="181"/>
      <c r="AK523" s="181"/>
      <c r="AL523" s="181"/>
      <c r="AM523" s="181"/>
      <c r="AN523" s="181"/>
      <c r="AO523" s="181"/>
      <c r="AP523" s="181"/>
      <c r="AQ523" s="181"/>
      <c r="AR523" s="181"/>
      <c r="AS523" s="181"/>
      <c r="AT523" s="181"/>
      <c r="AU523" s="181"/>
      <c r="AV523" s="181"/>
      <c r="AW523" s="181"/>
      <c r="AX523" s="181"/>
      <c r="AY523" s="181"/>
      <c r="AZ523" s="181"/>
      <c r="BA523" s="181"/>
      <c r="BB523" s="181"/>
      <c r="BC523" s="181"/>
      <c r="BD523" s="181"/>
      <c r="BE523" s="181"/>
      <c r="BF523" s="181"/>
      <c r="BG523" s="181"/>
      <c r="BH523" s="181"/>
      <c r="BI523" s="181"/>
      <c r="BJ523" s="181"/>
      <c r="BK523" s="181"/>
      <c r="BL523" s="181"/>
    </row>
    <row r="524" spans="1:64" x14ac:dyDescent="0.2">
      <c r="A524" s="18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c r="AB524" s="181"/>
      <c r="AC524" s="181"/>
      <c r="AD524" s="181"/>
      <c r="AE524" s="181"/>
      <c r="AF524" s="181"/>
      <c r="AG524" s="181"/>
      <c r="AH524" s="181"/>
      <c r="AI524" s="181"/>
      <c r="AJ524" s="181"/>
      <c r="AK524" s="181"/>
      <c r="AL524" s="181"/>
      <c r="AM524" s="181"/>
      <c r="AN524" s="181"/>
      <c r="AO524" s="181"/>
      <c r="AP524" s="181"/>
      <c r="AQ524" s="181"/>
      <c r="AR524" s="181"/>
      <c r="AS524" s="181"/>
      <c r="AT524" s="181"/>
      <c r="AU524" s="181"/>
      <c r="AV524" s="181"/>
      <c r="AW524" s="181"/>
      <c r="AX524" s="181"/>
      <c r="AY524" s="181"/>
      <c r="AZ524" s="181"/>
      <c r="BA524" s="181"/>
      <c r="BB524" s="181"/>
      <c r="BC524" s="181"/>
      <c r="BD524" s="181"/>
      <c r="BE524" s="181"/>
      <c r="BF524" s="181"/>
      <c r="BG524" s="181"/>
      <c r="BH524" s="181"/>
      <c r="BI524" s="181"/>
      <c r="BJ524" s="181"/>
      <c r="BK524" s="181"/>
      <c r="BL524" s="181"/>
    </row>
    <row r="525" spans="1:64" x14ac:dyDescent="0.2">
      <c r="A525" s="18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c r="AB525" s="181"/>
      <c r="AC525" s="181"/>
      <c r="AD525" s="181"/>
      <c r="AE525" s="181"/>
      <c r="AF525" s="181"/>
      <c r="AG525" s="181"/>
      <c r="AH525" s="181"/>
      <c r="AI525" s="181"/>
      <c r="AJ525" s="181"/>
      <c r="AK525" s="181"/>
      <c r="AL525" s="181"/>
      <c r="AM525" s="181"/>
      <c r="AN525" s="181"/>
      <c r="AO525" s="181"/>
      <c r="AP525" s="181"/>
      <c r="AQ525" s="181"/>
      <c r="AR525" s="181"/>
      <c r="AS525" s="181"/>
      <c r="AT525" s="181"/>
      <c r="AU525" s="181"/>
      <c r="AV525" s="181"/>
      <c r="AW525" s="181"/>
      <c r="AX525" s="181"/>
      <c r="AY525" s="181"/>
      <c r="AZ525" s="181"/>
      <c r="BA525" s="181"/>
      <c r="BB525" s="181"/>
      <c r="BC525" s="181"/>
      <c r="BD525" s="181"/>
      <c r="BE525" s="181"/>
      <c r="BF525" s="181"/>
      <c r="BG525" s="181"/>
      <c r="BH525" s="181"/>
      <c r="BI525" s="181"/>
      <c r="BJ525" s="181"/>
      <c r="BK525" s="181"/>
      <c r="BL525" s="181"/>
    </row>
    <row r="526" spans="1:64" x14ac:dyDescent="0.2">
      <c r="A526" s="18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c r="AB526" s="181"/>
      <c r="AC526" s="181"/>
      <c r="AD526" s="181"/>
      <c r="AE526" s="181"/>
      <c r="AF526" s="181"/>
      <c r="AG526" s="181"/>
      <c r="AH526" s="181"/>
      <c r="AI526" s="181"/>
      <c r="AJ526" s="181"/>
      <c r="AK526" s="181"/>
      <c r="AL526" s="181"/>
      <c r="AM526" s="181"/>
      <c r="AN526" s="181"/>
      <c r="AO526" s="181"/>
      <c r="AP526" s="181"/>
      <c r="AQ526" s="181"/>
      <c r="AR526" s="181"/>
      <c r="AS526" s="181"/>
      <c r="AT526" s="181"/>
      <c r="AU526" s="181"/>
      <c r="AV526" s="181"/>
      <c r="AW526" s="181"/>
      <c r="AX526" s="181"/>
      <c r="AY526" s="181"/>
      <c r="AZ526" s="181"/>
      <c r="BA526" s="181"/>
      <c r="BB526" s="181"/>
      <c r="BC526" s="181"/>
      <c r="BD526" s="181"/>
      <c r="BE526" s="181"/>
      <c r="BF526" s="181"/>
      <c r="BG526" s="181"/>
      <c r="BH526" s="181"/>
      <c r="BI526" s="181"/>
      <c r="BJ526" s="181"/>
      <c r="BK526" s="181"/>
      <c r="BL526" s="181"/>
    </row>
    <row r="527" spans="1:64" x14ac:dyDescent="0.2">
      <c r="A527" s="18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c r="AB527" s="181"/>
      <c r="AC527" s="181"/>
      <c r="AD527" s="181"/>
      <c r="AE527" s="181"/>
      <c r="AF527" s="181"/>
      <c r="AG527" s="181"/>
      <c r="AH527" s="181"/>
      <c r="AI527" s="181"/>
      <c r="AJ527" s="181"/>
      <c r="AK527" s="181"/>
      <c r="AL527" s="181"/>
      <c r="AM527" s="181"/>
      <c r="AN527" s="181"/>
      <c r="AO527" s="181"/>
      <c r="AP527" s="181"/>
      <c r="AQ527" s="181"/>
      <c r="AR527" s="181"/>
      <c r="AS527" s="181"/>
      <c r="AT527" s="181"/>
      <c r="AU527" s="181"/>
      <c r="AV527" s="181"/>
      <c r="AW527" s="181"/>
      <c r="AX527" s="181"/>
      <c r="AY527" s="181"/>
      <c r="AZ527" s="181"/>
      <c r="BA527" s="181"/>
      <c r="BB527" s="181"/>
      <c r="BC527" s="181"/>
      <c r="BD527" s="181"/>
      <c r="BE527" s="181"/>
      <c r="BF527" s="181"/>
      <c r="BG527" s="181"/>
      <c r="BH527" s="181"/>
      <c r="BI527" s="181"/>
      <c r="BJ527" s="181"/>
      <c r="BK527" s="181"/>
      <c r="BL527" s="181"/>
    </row>
    <row r="528" spans="1:64" x14ac:dyDescent="0.2">
      <c r="A528" s="18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c r="AB528" s="181"/>
      <c r="AC528" s="181"/>
      <c r="AD528" s="181"/>
      <c r="AE528" s="181"/>
      <c r="AF528" s="181"/>
      <c r="AG528" s="181"/>
      <c r="AH528" s="181"/>
      <c r="AI528" s="181"/>
      <c r="AJ528" s="181"/>
      <c r="AK528" s="181"/>
      <c r="AL528" s="181"/>
      <c r="AM528" s="181"/>
      <c r="AN528" s="181"/>
      <c r="AO528" s="181"/>
      <c r="AP528" s="181"/>
      <c r="AQ528" s="181"/>
      <c r="AR528" s="181"/>
      <c r="AS528" s="181"/>
      <c r="AT528" s="181"/>
      <c r="AU528" s="181"/>
      <c r="AV528" s="181"/>
      <c r="AW528" s="181"/>
      <c r="AX528" s="181"/>
      <c r="AY528" s="181"/>
      <c r="AZ528" s="181"/>
      <c r="BA528" s="181"/>
      <c r="BB528" s="181"/>
      <c r="BC528" s="181"/>
      <c r="BD528" s="181"/>
      <c r="BE528" s="181"/>
      <c r="BF528" s="181"/>
      <c r="BG528" s="181"/>
      <c r="BH528" s="181"/>
      <c r="BI528" s="181"/>
      <c r="BJ528" s="181"/>
      <c r="BK528" s="181"/>
      <c r="BL528" s="181"/>
    </row>
    <row r="529" spans="1:64" x14ac:dyDescent="0.2">
      <c r="A529" s="18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c r="AB529" s="181"/>
      <c r="AC529" s="181"/>
      <c r="AD529" s="181"/>
      <c r="AE529" s="181"/>
      <c r="AF529" s="181"/>
      <c r="AG529" s="181"/>
      <c r="AH529" s="181"/>
      <c r="AI529" s="181"/>
      <c r="AJ529" s="181"/>
      <c r="AK529" s="181"/>
      <c r="AL529" s="181"/>
      <c r="AM529" s="181"/>
      <c r="AN529" s="181"/>
      <c r="AO529" s="181"/>
      <c r="AP529" s="181"/>
      <c r="AQ529" s="181"/>
      <c r="AR529" s="181"/>
      <c r="AS529" s="181"/>
      <c r="AT529" s="181"/>
      <c r="AU529" s="181"/>
      <c r="AV529" s="181"/>
      <c r="AW529" s="181"/>
      <c r="AX529" s="181"/>
      <c r="AY529" s="181"/>
      <c r="AZ529" s="181"/>
      <c r="BA529" s="181"/>
      <c r="BB529" s="181"/>
      <c r="BC529" s="181"/>
      <c r="BD529" s="181"/>
      <c r="BE529" s="181"/>
      <c r="BF529" s="181"/>
      <c r="BG529" s="181"/>
      <c r="BH529" s="181"/>
      <c r="BI529" s="181"/>
      <c r="BJ529" s="181"/>
      <c r="BK529" s="181"/>
      <c r="BL529" s="181"/>
    </row>
    <row r="530" spans="1:64" x14ac:dyDescent="0.2">
      <c r="A530" s="18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c r="AB530" s="181"/>
      <c r="AC530" s="181"/>
      <c r="AD530" s="181"/>
      <c r="AE530" s="181"/>
      <c r="AF530" s="181"/>
      <c r="AG530" s="181"/>
      <c r="AH530" s="181"/>
      <c r="AI530" s="181"/>
      <c r="AJ530" s="181"/>
      <c r="AK530" s="181"/>
      <c r="AL530" s="181"/>
      <c r="AM530" s="181"/>
      <c r="AN530" s="181"/>
      <c r="AO530" s="181"/>
      <c r="AP530" s="181"/>
      <c r="AQ530" s="181"/>
      <c r="AR530" s="181"/>
      <c r="AS530" s="181"/>
      <c r="AT530" s="181"/>
      <c r="AU530" s="181"/>
      <c r="AV530" s="181"/>
      <c r="AW530" s="181"/>
      <c r="AX530" s="181"/>
      <c r="AY530" s="181"/>
      <c r="AZ530" s="181"/>
      <c r="BA530" s="181"/>
      <c r="BB530" s="181"/>
      <c r="BC530" s="181"/>
      <c r="BD530" s="181"/>
      <c r="BE530" s="181"/>
      <c r="BF530" s="181"/>
      <c r="BG530" s="181"/>
      <c r="BH530" s="181"/>
      <c r="BI530" s="181"/>
      <c r="BJ530" s="181"/>
      <c r="BK530" s="181"/>
      <c r="BL530" s="181"/>
    </row>
    <row r="531" spans="1:64" x14ac:dyDescent="0.2">
      <c r="A531" s="18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c r="AB531" s="181"/>
      <c r="AC531" s="181"/>
      <c r="AD531" s="181"/>
      <c r="AE531" s="181"/>
      <c r="AF531" s="181"/>
      <c r="AG531" s="181"/>
      <c r="AH531" s="181"/>
      <c r="AI531" s="181"/>
      <c r="AJ531" s="181"/>
      <c r="AK531" s="181"/>
      <c r="AL531" s="181"/>
      <c r="AM531" s="181"/>
      <c r="AN531" s="181"/>
      <c r="AO531" s="181"/>
      <c r="AP531" s="181"/>
      <c r="AQ531" s="181"/>
      <c r="AR531" s="181"/>
      <c r="AS531" s="181"/>
      <c r="AT531" s="181"/>
      <c r="AU531" s="181"/>
      <c r="AV531" s="181"/>
      <c r="AW531" s="181"/>
      <c r="AX531" s="181"/>
      <c r="AY531" s="181"/>
      <c r="AZ531" s="181"/>
      <c r="BA531" s="181"/>
      <c r="BB531" s="181"/>
      <c r="BC531" s="181"/>
      <c r="BD531" s="181"/>
      <c r="BE531" s="181"/>
      <c r="BF531" s="181"/>
      <c r="BG531" s="181"/>
      <c r="BH531" s="181"/>
      <c r="BI531" s="181"/>
      <c r="BJ531" s="181"/>
      <c r="BK531" s="181"/>
      <c r="BL531" s="181"/>
    </row>
    <row r="532" spans="1:64" x14ac:dyDescent="0.2">
      <c r="A532" s="18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c r="AB532" s="181"/>
      <c r="AC532" s="181"/>
      <c r="AD532" s="181"/>
      <c r="AE532" s="181"/>
      <c r="AF532" s="181"/>
      <c r="AG532" s="181"/>
      <c r="AH532" s="181"/>
      <c r="AI532" s="181"/>
      <c r="AJ532" s="181"/>
      <c r="AK532" s="181"/>
      <c r="AL532" s="181"/>
      <c r="AM532" s="181"/>
      <c r="AN532" s="181"/>
      <c r="AO532" s="181"/>
      <c r="AP532" s="181"/>
      <c r="AQ532" s="181"/>
      <c r="AR532" s="181"/>
      <c r="AS532" s="181"/>
      <c r="AT532" s="181"/>
      <c r="AU532" s="181"/>
      <c r="AV532" s="181"/>
      <c r="AW532" s="181"/>
      <c r="AX532" s="181"/>
      <c r="AY532" s="181"/>
      <c r="AZ532" s="181"/>
      <c r="BA532" s="181"/>
      <c r="BB532" s="181"/>
      <c r="BC532" s="181"/>
      <c r="BD532" s="181"/>
      <c r="BE532" s="181"/>
      <c r="BF532" s="181"/>
      <c r="BG532" s="181"/>
      <c r="BH532" s="181"/>
      <c r="BI532" s="181"/>
      <c r="BJ532" s="181"/>
      <c r="BK532" s="181"/>
      <c r="BL532" s="181"/>
    </row>
    <row r="533" spans="1:64" x14ac:dyDescent="0.2">
      <c r="A533" s="18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c r="AB533" s="181"/>
      <c r="AC533" s="181"/>
      <c r="AD533" s="181"/>
      <c r="AE533" s="181"/>
      <c r="AF533" s="181"/>
      <c r="AG533" s="181"/>
      <c r="AH533" s="181"/>
      <c r="AI533" s="181"/>
      <c r="AJ533" s="181"/>
      <c r="AK533" s="181"/>
      <c r="AL533" s="181"/>
      <c r="AM533" s="181"/>
      <c r="AN533" s="181"/>
      <c r="AO533" s="181"/>
      <c r="AP533" s="181"/>
      <c r="AQ533" s="181"/>
      <c r="AR533" s="181"/>
      <c r="AS533" s="181"/>
      <c r="AT533" s="181"/>
      <c r="AU533" s="181"/>
      <c r="AV533" s="181"/>
      <c r="AW533" s="181"/>
      <c r="AX533" s="181"/>
      <c r="AY533" s="181"/>
      <c r="AZ533" s="181"/>
      <c r="BA533" s="181"/>
      <c r="BB533" s="181"/>
      <c r="BC533" s="181"/>
      <c r="BD533" s="181"/>
      <c r="BE533" s="181"/>
      <c r="BF533" s="181"/>
      <c r="BG533" s="181"/>
      <c r="BH533" s="181"/>
      <c r="BI533" s="181"/>
      <c r="BJ533" s="181"/>
      <c r="BK533" s="181"/>
      <c r="BL533" s="181"/>
    </row>
    <row r="534" spans="1:64" x14ac:dyDescent="0.2">
      <c r="A534" s="18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c r="AB534" s="181"/>
      <c r="AC534" s="181"/>
      <c r="AD534" s="181"/>
      <c r="AE534" s="181"/>
      <c r="AF534" s="181"/>
      <c r="AG534" s="181"/>
      <c r="AH534" s="181"/>
      <c r="AI534" s="181"/>
      <c r="AJ534" s="181"/>
      <c r="AK534" s="181"/>
      <c r="AL534" s="181"/>
      <c r="AM534" s="181"/>
      <c r="AN534" s="181"/>
      <c r="AO534" s="181"/>
      <c r="AP534" s="181"/>
      <c r="AQ534" s="181"/>
      <c r="AR534" s="181"/>
      <c r="AS534" s="181"/>
      <c r="AT534" s="181"/>
      <c r="AU534" s="181"/>
      <c r="AV534" s="181"/>
      <c r="AW534" s="181"/>
      <c r="AX534" s="181"/>
      <c r="AY534" s="181"/>
      <c r="AZ534" s="181"/>
      <c r="BA534" s="181"/>
      <c r="BB534" s="181"/>
      <c r="BC534" s="181"/>
      <c r="BD534" s="181"/>
      <c r="BE534" s="181"/>
      <c r="BF534" s="181"/>
      <c r="BG534" s="181"/>
      <c r="BH534" s="181"/>
      <c r="BI534" s="181"/>
      <c r="BJ534" s="181"/>
      <c r="BK534" s="181"/>
      <c r="BL534" s="181"/>
    </row>
    <row r="535" spans="1:64" x14ac:dyDescent="0.2">
      <c r="A535" s="18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c r="AB535" s="181"/>
      <c r="AC535" s="181"/>
      <c r="AD535" s="181"/>
      <c r="AE535" s="181"/>
      <c r="AF535" s="181"/>
      <c r="AG535" s="181"/>
      <c r="AH535" s="181"/>
      <c r="AI535" s="181"/>
      <c r="AJ535" s="181"/>
      <c r="AK535" s="181"/>
      <c r="AL535" s="181"/>
      <c r="AM535" s="181"/>
      <c r="AN535" s="181"/>
      <c r="AO535" s="181"/>
      <c r="AP535" s="181"/>
      <c r="AQ535" s="181"/>
      <c r="AR535" s="181"/>
      <c r="AS535" s="181"/>
      <c r="AT535" s="181"/>
      <c r="AU535" s="181"/>
      <c r="AV535" s="181"/>
      <c r="AW535" s="181"/>
      <c r="AX535" s="181"/>
      <c r="AY535" s="181"/>
      <c r="AZ535" s="181"/>
      <c r="BA535" s="181"/>
      <c r="BB535" s="181"/>
      <c r="BC535" s="181"/>
      <c r="BD535" s="181"/>
      <c r="BE535" s="181"/>
      <c r="BF535" s="181"/>
      <c r="BG535" s="181"/>
      <c r="BH535" s="181"/>
      <c r="BI535" s="181"/>
      <c r="BJ535" s="181"/>
      <c r="BK535" s="181"/>
      <c r="BL535" s="181"/>
    </row>
    <row r="536" spans="1:64" x14ac:dyDescent="0.2">
      <c r="A536" s="18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c r="AB536" s="181"/>
      <c r="AC536" s="181"/>
      <c r="AD536" s="181"/>
      <c r="AE536" s="181"/>
      <c r="AF536" s="181"/>
      <c r="AG536" s="181"/>
      <c r="AH536" s="181"/>
      <c r="AI536" s="181"/>
      <c r="AJ536" s="181"/>
      <c r="AK536" s="181"/>
      <c r="AL536" s="181"/>
      <c r="AM536" s="181"/>
      <c r="AN536" s="181"/>
      <c r="AO536" s="181"/>
      <c r="AP536" s="181"/>
      <c r="AQ536" s="181"/>
      <c r="AR536" s="181"/>
      <c r="AS536" s="181"/>
      <c r="AT536" s="181"/>
      <c r="AU536" s="181"/>
      <c r="AV536" s="181"/>
      <c r="AW536" s="181"/>
      <c r="AX536" s="181"/>
      <c r="AY536" s="181"/>
      <c r="AZ536" s="181"/>
      <c r="BA536" s="181"/>
      <c r="BB536" s="181"/>
      <c r="BC536" s="181"/>
      <c r="BD536" s="181"/>
      <c r="BE536" s="181"/>
      <c r="BF536" s="181"/>
      <c r="BG536" s="181"/>
      <c r="BH536" s="181"/>
      <c r="BI536" s="181"/>
      <c r="BJ536" s="181"/>
      <c r="BK536" s="181"/>
      <c r="BL536" s="181"/>
    </row>
    <row r="537" spans="1:64" x14ac:dyDescent="0.2">
      <c r="A537" s="18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c r="AB537" s="181"/>
      <c r="AC537" s="181"/>
      <c r="AD537" s="181"/>
      <c r="AE537" s="181"/>
      <c r="AF537" s="181"/>
      <c r="AG537" s="181"/>
      <c r="AH537" s="181"/>
      <c r="AI537" s="181"/>
      <c r="AJ537" s="181"/>
      <c r="AK537" s="181"/>
      <c r="AL537" s="181"/>
      <c r="AM537" s="181"/>
      <c r="AN537" s="181"/>
      <c r="AO537" s="181"/>
      <c r="AP537" s="181"/>
      <c r="AQ537" s="181"/>
      <c r="AR537" s="181"/>
      <c r="AS537" s="181"/>
      <c r="AT537" s="181"/>
      <c r="AU537" s="181"/>
      <c r="AV537" s="181"/>
      <c r="AW537" s="181"/>
      <c r="AX537" s="181"/>
      <c r="AY537" s="181"/>
      <c r="AZ537" s="181"/>
      <c r="BA537" s="181"/>
      <c r="BB537" s="181"/>
      <c r="BC537" s="181"/>
      <c r="BD537" s="181"/>
      <c r="BE537" s="181"/>
      <c r="BF537" s="181"/>
      <c r="BG537" s="181"/>
      <c r="BH537" s="181"/>
      <c r="BI537" s="181"/>
      <c r="BJ537" s="181"/>
      <c r="BK537" s="181"/>
      <c r="BL537" s="181"/>
    </row>
    <row r="538" spans="1:64" x14ac:dyDescent="0.2">
      <c r="A538" s="18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c r="AB538" s="181"/>
      <c r="AC538" s="181"/>
      <c r="AD538" s="181"/>
      <c r="AE538" s="181"/>
      <c r="AF538" s="181"/>
      <c r="AG538" s="181"/>
      <c r="AH538" s="181"/>
      <c r="AI538" s="181"/>
      <c r="AJ538" s="181"/>
      <c r="AK538" s="181"/>
      <c r="AL538" s="181"/>
      <c r="AM538" s="181"/>
      <c r="AN538" s="181"/>
      <c r="AO538" s="181"/>
      <c r="AP538" s="181"/>
      <c r="AQ538" s="181"/>
      <c r="AR538" s="181"/>
      <c r="AS538" s="181"/>
      <c r="AT538" s="181"/>
      <c r="AU538" s="181"/>
      <c r="AV538" s="181"/>
      <c r="AW538" s="181"/>
      <c r="AX538" s="181"/>
      <c r="AY538" s="181"/>
      <c r="AZ538" s="181"/>
      <c r="BA538" s="181"/>
      <c r="BB538" s="181"/>
      <c r="BC538" s="181"/>
      <c r="BD538" s="181"/>
      <c r="BE538" s="181"/>
      <c r="BF538" s="181"/>
      <c r="BG538" s="181"/>
      <c r="BH538" s="181"/>
      <c r="BI538" s="181"/>
      <c r="BJ538" s="181"/>
      <c r="BK538" s="181"/>
      <c r="BL538" s="181"/>
    </row>
    <row r="539" spans="1:64" x14ac:dyDescent="0.2">
      <c r="A539" s="18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c r="AB539" s="181"/>
      <c r="AC539" s="181"/>
      <c r="AD539" s="181"/>
      <c r="AE539" s="181"/>
      <c r="AF539" s="181"/>
      <c r="AG539" s="181"/>
      <c r="AH539" s="181"/>
      <c r="AI539" s="181"/>
      <c r="AJ539" s="181"/>
      <c r="AK539" s="181"/>
      <c r="AL539" s="181"/>
      <c r="AM539" s="181"/>
      <c r="AN539" s="181"/>
      <c r="AO539" s="181"/>
      <c r="AP539" s="181"/>
      <c r="AQ539" s="181"/>
      <c r="AR539" s="181"/>
      <c r="AS539" s="181"/>
      <c r="AT539" s="181"/>
      <c r="AU539" s="181"/>
      <c r="AV539" s="181"/>
      <c r="AW539" s="181"/>
      <c r="AX539" s="181"/>
      <c r="AY539" s="181"/>
      <c r="AZ539" s="181"/>
      <c r="BA539" s="181"/>
      <c r="BB539" s="181"/>
      <c r="BC539" s="181"/>
      <c r="BD539" s="181"/>
      <c r="BE539" s="181"/>
      <c r="BF539" s="181"/>
      <c r="BG539" s="181"/>
      <c r="BH539" s="181"/>
      <c r="BI539" s="181"/>
      <c r="BJ539" s="181"/>
      <c r="BK539" s="181"/>
      <c r="BL539" s="181"/>
    </row>
    <row r="540" spans="1:64" x14ac:dyDescent="0.2">
      <c r="A540" s="18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c r="AB540" s="181"/>
      <c r="AC540" s="181"/>
      <c r="AD540" s="181"/>
      <c r="AE540" s="181"/>
      <c r="AF540" s="181"/>
      <c r="AG540" s="181"/>
      <c r="AH540" s="181"/>
      <c r="AI540" s="181"/>
      <c r="AJ540" s="181"/>
      <c r="AK540" s="181"/>
      <c r="AL540" s="181"/>
      <c r="AM540" s="181"/>
      <c r="AN540" s="181"/>
      <c r="AO540" s="181"/>
      <c r="AP540" s="181"/>
      <c r="AQ540" s="181"/>
      <c r="AR540" s="181"/>
      <c r="AS540" s="181"/>
      <c r="AT540" s="181"/>
      <c r="AU540" s="181"/>
      <c r="AV540" s="181"/>
      <c r="AW540" s="181"/>
      <c r="AX540" s="181"/>
      <c r="AY540" s="181"/>
      <c r="AZ540" s="181"/>
      <c r="BA540" s="181"/>
      <c r="BB540" s="181"/>
      <c r="BC540" s="181"/>
      <c r="BD540" s="181"/>
      <c r="BE540" s="181"/>
      <c r="BF540" s="181"/>
      <c r="BG540" s="181"/>
      <c r="BH540" s="181"/>
      <c r="BI540" s="181"/>
      <c r="BJ540" s="181"/>
      <c r="BK540" s="181"/>
      <c r="BL540" s="181"/>
    </row>
    <row r="541" spans="1:64" x14ac:dyDescent="0.2">
      <c r="A541" s="18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c r="AB541" s="181"/>
      <c r="AC541" s="181"/>
      <c r="AD541" s="181"/>
      <c r="AE541" s="181"/>
      <c r="AF541" s="181"/>
      <c r="AG541" s="181"/>
      <c r="AH541" s="181"/>
      <c r="AI541" s="181"/>
      <c r="AJ541" s="181"/>
      <c r="AK541" s="181"/>
      <c r="AL541" s="181"/>
      <c r="AM541" s="181"/>
      <c r="AN541" s="181"/>
      <c r="AO541" s="181"/>
      <c r="AP541" s="181"/>
      <c r="AQ541" s="181"/>
      <c r="AR541" s="181"/>
      <c r="AS541" s="181"/>
      <c r="AT541" s="181"/>
      <c r="AU541" s="181"/>
      <c r="AV541" s="181"/>
      <c r="AW541" s="181"/>
      <c r="AX541" s="181"/>
      <c r="AY541" s="181"/>
      <c r="AZ541" s="181"/>
      <c r="BA541" s="181"/>
      <c r="BB541" s="181"/>
      <c r="BC541" s="181"/>
      <c r="BD541" s="181"/>
      <c r="BE541" s="181"/>
      <c r="BF541" s="181"/>
      <c r="BG541" s="181"/>
      <c r="BH541" s="181"/>
      <c r="BI541" s="181"/>
      <c r="BJ541" s="181"/>
      <c r="BK541" s="181"/>
      <c r="BL541" s="181"/>
    </row>
    <row r="542" spans="1:64" x14ac:dyDescent="0.2">
      <c r="A542" s="18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c r="AB542" s="181"/>
      <c r="AC542" s="181"/>
      <c r="AD542" s="181"/>
      <c r="AE542" s="181"/>
      <c r="AF542" s="181"/>
      <c r="AG542" s="181"/>
      <c r="AH542" s="181"/>
      <c r="AI542" s="181"/>
      <c r="AJ542" s="181"/>
      <c r="AK542" s="181"/>
      <c r="AL542" s="181"/>
      <c r="AM542" s="181"/>
      <c r="AN542" s="181"/>
      <c r="AO542" s="181"/>
      <c r="AP542" s="181"/>
      <c r="AQ542" s="181"/>
      <c r="AR542" s="181"/>
      <c r="AS542" s="181"/>
      <c r="AT542" s="181"/>
      <c r="AU542" s="181"/>
      <c r="AV542" s="181"/>
      <c r="AW542" s="181"/>
      <c r="AX542" s="181"/>
      <c r="AY542" s="181"/>
      <c r="AZ542" s="181"/>
      <c r="BA542" s="181"/>
      <c r="BB542" s="181"/>
      <c r="BC542" s="181"/>
      <c r="BD542" s="181"/>
      <c r="BE542" s="181"/>
      <c r="BF542" s="181"/>
      <c r="BG542" s="181"/>
      <c r="BH542" s="181"/>
      <c r="BI542" s="181"/>
      <c r="BJ542" s="181"/>
      <c r="BK542" s="181"/>
      <c r="BL542" s="181"/>
    </row>
    <row r="543" spans="1:64" x14ac:dyDescent="0.2">
      <c r="A543" s="18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c r="AB543" s="181"/>
      <c r="AC543" s="181"/>
      <c r="AD543" s="181"/>
      <c r="AE543" s="181"/>
      <c r="AF543" s="181"/>
      <c r="AG543" s="181"/>
      <c r="AH543" s="181"/>
      <c r="AI543" s="181"/>
      <c r="AJ543" s="181"/>
      <c r="AK543" s="181"/>
      <c r="AL543" s="181"/>
      <c r="AM543" s="181"/>
      <c r="AN543" s="181"/>
      <c r="AO543" s="181"/>
      <c r="AP543" s="181"/>
      <c r="AQ543" s="181"/>
      <c r="AR543" s="181"/>
      <c r="AS543" s="181"/>
      <c r="AT543" s="181"/>
      <c r="AU543" s="181"/>
      <c r="AV543" s="181"/>
      <c r="AW543" s="181"/>
      <c r="AX543" s="181"/>
      <c r="AY543" s="181"/>
      <c r="AZ543" s="181"/>
      <c r="BA543" s="181"/>
      <c r="BB543" s="181"/>
      <c r="BC543" s="181"/>
      <c r="BD543" s="181"/>
      <c r="BE543" s="181"/>
      <c r="BF543" s="181"/>
      <c r="BG543" s="181"/>
      <c r="BH543" s="181"/>
      <c r="BI543" s="181"/>
      <c r="BJ543" s="181"/>
      <c r="BK543" s="181"/>
      <c r="BL543" s="181"/>
    </row>
    <row r="544" spans="1:64" x14ac:dyDescent="0.2">
      <c r="A544" s="18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c r="AB544" s="181"/>
      <c r="AC544" s="181"/>
      <c r="AD544" s="181"/>
      <c r="AE544" s="181"/>
      <c r="AF544" s="181"/>
      <c r="AG544" s="181"/>
      <c r="AH544" s="181"/>
      <c r="AI544" s="181"/>
      <c r="AJ544" s="181"/>
      <c r="AK544" s="181"/>
      <c r="AL544" s="181"/>
      <c r="AM544" s="181"/>
      <c r="AN544" s="181"/>
      <c r="AO544" s="181"/>
      <c r="AP544" s="181"/>
      <c r="AQ544" s="181"/>
      <c r="AR544" s="181"/>
      <c r="AS544" s="181"/>
      <c r="AT544" s="181"/>
      <c r="AU544" s="181"/>
      <c r="AV544" s="181"/>
      <c r="AW544" s="181"/>
      <c r="AX544" s="181"/>
      <c r="AY544" s="181"/>
      <c r="AZ544" s="181"/>
      <c r="BA544" s="181"/>
      <c r="BB544" s="181"/>
      <c r="BC544" s="181"/>
      <c r="BD544" s="181"/>
      <c r="BE544" s="181"/>
      <c r="BF544" s="181"/>
      <c r="BG544" s="181"/>
      <c r="BH544" s="181"/>
      <c r="BI544" s="181"/>
      <c r="BJ544" s="181"/>
      <c r="BK544" s="181"/>
      <c r="BL544" s="181"/>
    </row>
    <row r="545" spans="1:64" x14ac:dyDescent="0.2">
      <c r="A545" s="18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c r="AB545" s="181"/>
      <c r="AC545" s="181"/>
      <c r="AD545" s="181"/>
      <c r="AE545" s="181"/>
      <c r="AF545" s="181"/>
      <c r="AG545" s="181"/>
      <c r="AH545" s="181"/>
      <c r="AI545" s="181"/>
      <c r="AJ545" s="181"/>
      <c r="AK545" s="181"/>
      <c r="AL545" s="181"/>
      <c r="AM545" s="181"/>
      <c r="AN545" s="181"/>
      <c r="AO545" s="181"/>
      <c r="AP545" s="181"/>
      <c r="AQ545" s="181"/>
      <c r="AR545" s="181"/>
      <c r="AS545" s="181"/>
      <c r="AT545" s="181"/>
      <c r="AU545" s="181"/>
      <c r="AV545" s="181"/>
      <c r="AW545" s="181"/>
      <c r="AX545" s="181"/>
      <c r="AY545" s="181"/>
      <c r="AZ545" s="181"/>
      <c r="BA545" s="181"/>
      <c r="BB545" s="181"/>
      <c r="BC545" s="181"/>
      <c r="BD545" s="181"/>
      <c r="BE545" s="181"/>
      <c r="BF545" s="181"/>
      <c r="BG545" s="181"/>
      <c r="BH545" s="181"/>
      <c r="BI545" s="181"/>
      <c r="BJ545" s="181"/>
      <c r="BK545" s="181"/>
      <c r="BL545" s="181"/>
    </row>
    <row r="546" spans="1:64" x14ac:dyDescent="0.2">
      <c r="A546" s="18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c r="AB546" s="181"/>
      <c r="AC546" s="181"/>
      <c r="AD546" s="181"/>
      <c r="AE546" s="181"/>
      <c r="AF546" s="181"/>
      <c r="AG546" s="181"/>
      <c r="AH546" s="181"/>
      <c r="AI546" s="181"/>
      <c r="AJ546" s="181"/>
      <c r="AK546" s="181"/>
      <c r="AL546" s="181"/>
      <c r="AM546" s="181"/>
      <c r="AN546" s="181"/>
      <c r="AO546" s="181"/>
      <c r="AP546" s="181"/>
      <c r="AQ546" s="181"/>
      <c r="AR546" s="181"/>
      <c r="AS546" s="181"/>
      <c r="AT546" s="181"/>
      <c r="AU546" s="181"/>
      <c r="AV546" s="181"/>
      <c r="AW546" s="181"/>
      <c r="AX546" s="181"/>
      <c r="AY546" s="181"/>
      <c r="AZ546" s="181"/>
      <c r="BA546" s="181"/>
      <c r="BB546" s="181"/>
      <c r="BC546" s="181"/>
      <c r="BD546" s="181"/>
      <c r="BE546" s="181"/>
      <c r="BF546" s="181"/>
      <c r="BG546" s="181"/>
      <c r="BH546" s="181"/>
      <c r="BI546" s="181"/>
      <c r="BJ546" s="181"/>
      <c r="BK546" s="181"/>
      <c r="BL546" s="181"/>
    </row>
    <row r="547" spans="1:64" x14ac:dyDescent="0.2">
      <c r="A547" s="18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c r="AB547" s="181"/>
      <c r="AC547" s="181"/>
      <c r="AD547" s="181"/>
      <c r="AE547" s="181"/>
      <c r="AF547" s="181"/>
      <c r="AG547" s="181"/>
      <c r="AH547" s="181"/>
      <c r="AI547" s="181"/>
      <c r="AJ547" s="181"/>
      <c r="AK547" s="181"/>
      <c r="AL547" s="181"/>
      <c r="AM547" s="181"/>
      <c r="AN547" s="181"/>
      <c r="AO547" s="181"/>
      <c r="AP547" s="181"/>
      <c r="AQ547" s="181"/>
      <c r="AR547" s="181"/>
      <c r="AS547" s="181"/>
      <c r="AT547" s="181"/>
      <c r="AU547" s="181"/>
      <c r="AV547" s="181"/>
      <c r="AW547" s="181"/>
      <c r="AX547" s="181"/>
      <c r="AY547" s="181"/>
      <c r="AZ547" s="181"/>
      <c r="BA547" s="181"/>
      <c r="BB547" s="181"/>
      <c r="BC547" s="181"/>
      <c r="BD547" s="181"/>
      <c r="BE547" s="181"/>
      <c r="BF547" s="181"/>
      <c r="BG547" s="181"/>
      <c r="BH547" s="181"/>
      <c r="BI547" s="181"/>
      <c r="BJ547" s="181"/>
      <c r="BK547" s="181"/>
      <c r="BL547" s="181"/>
    </row>
    <row r="548" spans="1:64" x14ac:dyDescent="0.2">
      <c r="A548" s="18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c r="AB548" s="181"/>
      <c r="AC548" s="181"/>
      <c r="AD548" s="181"/>
      <c r="AE548" s="181"/>
      <c r="AF548" s="181"/>
      <c r="AG548" s="181"/>
      <c r="AH548" s="181"/>
      <c r="AI548" s="181"/>
      <c r="AJ548" s="181"/>
      <c r="AK548" s="181"/>
      <c r="AL548" s="181"/>
      <c r="AM548" s="181"/>
      <c r="AN548" s="181"/>
      <c r="AO548" s="181"/>
      <c r="AP548" s="181"/>
      <c r="AQ548" s="181"/>
      <c r="AR548" s="181"/>
      <c r="AS548" s="181"/>
      <c r="AT548" s="181"/>
      <c r="AU548" s="181"/>
      <c r="AV548" s="181"/>
      <c r="AW548" s="181"/>
      <c r="AX548" s="181"/>
      <c r="AY548" s="181"/>
      <c r="AZ548" s="181"/>
      <c r="BA548" s="181"/>
      <c r="BB548" s="181"/>
      <c r="BC548" s="181"/>
      <c r="BD548" s="181"/>
      <c r="BE548" s="181"/>
      <c r="BF548" s="181"/>
      <c r="BG548" s="181"/>
      <c r="BH548" s="181"/>
      <c r="BI548" s="181"/>
      <c r="BJ548" s="181"/>
      <c r="BK548" s="181"/>
      <c r="BL548" s="181"/>
    </row>
    <row r="549" spans="1:64" x14ac:dyDescent="0.2">
      <c r="A549" s="18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c r="AB549" s="181"/>
      <c r="AC549" s="181"/>
      <c r="AD549" s="181"/>
      <c r="AE549" s="181"/>
      <c r="AF549" s="181"/>
      <c r="AG549" s="181"/>
      <c r="AH549" s="181"/>
      <c r="AI549" s="181"/>
      <c r="AJ549" s="181"/>
      <c r="AK549" s="181"/>
      <c r="AL549" s="181"/>
      <c r="AM549" s="181"/>
      <c r="AN549" s="181"/>
      <c r="AO549" s="181"/>
      <c r="AP549" s="181"/>
      <c r="AQ549" s="181"/>
      <c r="AR549" s="181"/>
      <c r="AS549" s="181"/>
      <c r="AT549" s="181"/>
      <c r="AU549" s="181"/>
      <c r="AV549" s="181"/>
      <c r="AW549" s="181"/>
      <c r="AX549" s="181"/>
      <c r="AY549" s="181"/>
      <c r="AZ549" s="181"/>
      <c r="BA549" s="181"/>
      <c r="BB549" s="181"/>
      <c r="BC549" s="181"/>
      <c r="BD549" s="181"/>
      <c r="BE549" s="181"/>
      <c r="BF549" s="181"/>
      <c r="BG549" s="181"/>
      <c r="BH549" s="181"/>
      <c r="BI549" s="181"/>
      <c r="BJ549" s="181"/>
      <c r="BK549" s="181"/>
      <c r="BL549" s="181"/>
    </row>
    <row r="550" spans="1:64" x14ac:dyDescent="0.2">
      <c r="A550" s="18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c r="AB550" s="181"/>
      <c r="AC550" s="181"/>
      <c r="AD550" s="181"/>
      <c r="AE550" s="181"/>
      <c r="AF550" s="181"/>
      <c r="AG550" s="181"/>
      <c r="AH550" s="181"/>
      <c r="AI550" s="181"/>
      <c r="AJ550" s="181"/>
      <c r="AK550" s="181"/>
      <c r="AL550" s="181"/>
      <c r="AM550" s="181"/>
      <c r="AN550" s="181"/>
      <c r="AO550" s="181"/>
      <c r="AP550" s="181"/>
      <c r="AQ550" s="181"/>
      <c r="AR550" s="181"/>
      <c r="AS550" s="181"/>
      <c r="AT550" s="181"/>
      <c r="AU550" s="181"/>
      <c r="AV550" s="181"/>
      <c r="AW550" s="181"/>
      <c r="AX550" s="181"/>
      <c r="AY550" s="181"/>
      <c r="AZ550" s="181"/>
      <c r="BA550" s="181"/>
      <c r="BB550" s="181"/>
      <c r="BC550" s="181"/>
      <c r="BD550" s="181"/>
      <c r="BE550" s="181"/>
      <c r="BF550" s="181"/>
      <c r="BG550" s="181"/>
      <c r="BH550" s="181"/>
      <c r="BI550" s="181"/>
      <c r="BJ550" s="181"/>
      <c r="BK550" s="181"/>
      <c r="BL550" s="181"/>
    </row>
    <row r="551" spans="1:64" x14ac:dyDescent="0.2">
      <c r="A551" s="18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c r="AB551" s="181"/>
      <c r="AC551" s="181"/>
      <c r="AD551" s="181"/>
      <c r="AE551" s="181"/>
      <c r="AF551" s="181"/>
      <c r="AG551" s="181"/>
      <c r="AH551" s="181"/>
      <c r="AI551" s="181"/>
      <c r="AJ551" s="181"/>
      <c r="AK551" s="181"/>
      <c r="AL551" s="181"/>
      <c r="AM551" s="181"/>
      <c r="AN551" s="181"/>
      <c r="AO551" s="181"/>
      <c r="AP551" s="181"/>
      <c r="AQ551" s="181"/>
      <c r="AR551" s="181"/>
      <c r="AS551" s="181"/>
      <c r="AT551" s="181"/>
      <c r="AU551" s="181"/>
      <c r="AV551" s="181"/>
      <c r="AW551" s="181"/>
      <c r="AX551" s="181"/>
      <c r="AY551" s="181"/>
      <c r="AZ551" s="181"/>
      <c r="BA551" s="181"/>
      <c r="BB551" s="181"/>
      <c r="BC551" s="181"/>
      <c r="BD551" s="181"/>
      <c r="BE551" s="181"/>
      <c r="BF551" s="181"/>
      <c r="BG551" s="181"/>
      <c r="BH551" s="181"/>
      <c r="BI551" s="181"/>
      <c r="BJ551" s="181"/>
      <c r="BK551" s="181"/>
      <c r="BL551" s="181"/>
    </row>
    <row r="552" spans="1:64" x14ac:dyDescent="0.2">
      <c r="A552" s="18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c r="AB552" s="181"/>
      <c r="AC552" s="181"/>
      <c r="AD552" s="181"/>
      <c r="AE552" s="181"/>
      <c r="AF552" s="181"/>
      <c r="AG552" s="181"/>
      <c r="AH552" s="181"/>
      <c r="AI552" s="181"/>
      <c r="AJ552" s="181"/>
      <c r="AK552" s="181"/>
      <c r="AL552" s="181"/>
      <c r="AM552" s="181"/>
      <c r="AN552" s="181"/>
      <c r="AO552" s="181"/>
      <c r="AP552" s="181"/>
      <c r="AQ552" s="181"/>
      <c r="AR552" s="181"/>
      <c r="AS552" s="181"/>
      <c r="AT552" s="181"/>
      <c r="AU552" s="181"/>
      <c r="AV552" s="181"/>
      <c r="AW552" s="181"/>
      <c r="AX552" s="181"/>
      <c r="AY552" s="181"/>
      <c r="AZ552" s="181"/>
      <c r="BA552" s="181"/>
      <c r="BB552" s="181"/>
      <c r="BC552" s="181"/>
      <c r="BD552" s="181"/>
      <c r="BE552" s="181"/>
      <c r="BF552" s="181"/>
      <c r="BG552" s="181"/>
      <c r="BH552" s="181"/>
      <c r="BI552" s="181"/>
      <c r="BJ552" s="181"/>
      <c r="BK552" s="181"/>
      <c r="BL552" s="181"/>
    </row>
    <row r="553" spans="1:64" x14ac:dyDescent="0.2">
      <c r="A553" s="18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c r="AB553" s="181"/>
      <c r="AC553" s="181"/>
      <c r="AD553" s="181"/>
      <c r="AE553" s="181"/>
      <c r="AF553" s="181"/>
      <c r="AG553" s="181"/>
      <c r="AH553" s="181"/>
      <c r="AI553" s="181"/>
      <c r="AJ553" s="181"/>
      <c r="AK553" s="181"/>
      <c r="AL553" s="181"/>
      <c r="AM553" s="181"/>
      <c r="AN553" s="181"/>
      <c r="AO553" s="181"/>
      <c r="AP553" s="181"/>
      <c r="AQ553" s="181"/>
      <c r="AR553" s="181"/>
      <c r="AS553" s="181"/>
      <c r="AT553" s="181"/>
      <c r="AU553" s="181"/>
      <c r="AV553" s="181"/>
      <c r="AW553" s="181"/>
      <c r="AX553" s="181"/>
      <c r="AY553" s="181"/>
      <c r="AZ553" s="181"/>
      <c r="BA553" s="181"/>
      <c r="BB553" s="181"/>
      <c r="BC553" s="181"/>
      <c r="BD553" s="181"/>
      <c r="BE553" s="181"/>
      <c r="BF553" s="181"/>
      <c r="BG553" s="181"/>
      <c r="BH553" s="181"/>
      <c r="BI553" s="181"/>
      <c r="BJ553" s="181"/>
      <c r="BK553" s="181"/>
      <c r="BL553" s="181"/>
    </row>
    <row r="554" spans="1:64" x14ac:dyDescent="0.2">
      <c r="A554" s="18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c r="AB554" s="181"/>
      <c r="AC554" s="181"/>
      <c r="AD554" s="181"/>
      <c r="AE554" s="181"/>
      <c r="AF554" s="181"/>
      <c r="AG554" s="181"/>
      <c r="AH554" s="181"/>
      <c r="AI554" s="181"/>
      <c r="AJ554" s="181"/>
      <c r="AK554" s="181"/>
      <c r="AL554" s="181"/>
      <c r="AM554" s="181"/>
      <c r="AN554" s="181"/>
      <c r="AO554" s="181"/>
      <c r="AP554" s="181"/>
      <c r="AQ554" s="181"/>
      <c r="AR554" s="181"/>
      <c r="AS554" s="181"/>
      <c r="AT554" s="181"/>
      <c r="AU554" s="181"/>
      <c r="AV554" s="181"/>
      <c r="AW554" s="181"/>
      <c r="AX554" s="181"/>
      <c r="AY554" s="181"/>
      <c r="AZ554" s="181"/>
      <c r="BA554" s="181"/>
      <c r="BB554" s="181"/>
      <c r="BC554" s="181"/>
      <c r="BD554" s="181"/>
      <c r="BE554" s="181"/>
      <c r="BF554" s="181"/>
      <c r="BG554" s="181"/>
      <c r="BH554" s="181"/>
      <c r="BI554" s="181"/>
      <c r="BJ554" s="181"/>
      <c r="BK554" s="181"/>
      <c r="BL554" s="181"/>
    </row>
    <row r="555" spans="1:64" x14ac:dyDescent="0.2">
      <c r="A555" s="18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c r="AB555" s="181"/>
      <c r="AC555" s="181"/>
      <c r="AD555" s="181"/>
      <c r="AE555" s="181"/>
      <c r="AF555" s="181"/>
      <c r="AG555" s="181"/>
      <c r="AH555" s="181"/>
      <c r="AI555" s="181"/>
      <c r="AJ555" s="181"/>
      <c r="AK555" s="181"/>
      <c r="AL555" s="181"/>
      <c r="AM555" s="181"/>
      <c r="AN555" s="181"/>
      <c r="AO555" s="181"/>
      <c r="AP555" s="181"/>
      <c r="AQ555" s="181"/>
      <c r="AR555" s="181"/>
      <c r="AS555" s="181"/>
      <c r="AT555" s="181"/>
      <c r="AU555" s="181"/>
      <c r="AV555" s="181"/>
      <c r="AW555" s="181"/>
      <c r="AX555" s="181"/>
      <c r="AY555" s="181"/>
      <c r="AZ555" s="181"/>
      <c r="BA555" s="181"/>
      <c r="BB555" s="181"/>
      <c r="BC555" s="181"/>
      <c r="BD555" s="181"/>
      <c r="BE555" s="181"/>
      <c r="BF555" s="181"/>
      <c r="BG555" s="181"/>
      <c r="BH555" s="181"/>
      <c r="BI555" s="181"/>
      <c r="BJ555" s="181"/>
      <c r="BK555" s="181"/>
      <c r="BL555" s="181"/>
    </row>
    <row r="556" spans="1:64" x14ac:dyDescent="0.2">
      <c r="A556" s="18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c r="AB556" s="181"/>
      <c r="AC556" s="181"/>
      <c r="AD556" s="181"/>
      <c r="AE556" s="181"/>
      <c r="AF556" s="181"/>
      <c r="AG556" s="181"/>
      <c r="AH556" s="181"/>
      <c r="AI556" s="181"/>
      <c r="AJ556" s="181"/>
      <c r="AK556" s="181"/>
      <c r="AL556" s="181"/>
      <c r="AM556" s="181"/>
      <c r="AN556" s="181"/>
      <c r="AO556" s="181"/>
      <c r="AP556" s="181"/>
      <c r="AQ556" s="181"/>
      <c r="AR556" s="181"/>
      <c r="AS556" s="181"/>
      <c r="AT556" s="181"/>
      <c r="AU556" s="181"/>
      <c r="AV556" s="181"/>
      <c r="AW556" s="181"/>
      <c r="AX556" s="181"/>
      <c r="AY556" s="181"/>
      <c r="AZ556" s="181"/>
      <c r="BA556" s="181"/>
      <c r="BB556" s="181"/>
      <c r="BC556" s="181"/>
      <c r="BD556" s="181"/>
      <c r="BE556" s="181"/>
      <c r="BF556" s="181"/>
      <c r="BG556" s="181"/>
      <c r="BH556" s="181"/>
      <c r="BI556" s="181"/>
      <c r="BJ556" s="181"/>
      <c r="BK556" s="181"/>
      <c r="BL556" s="181"/>
    </row>
    <row r="557" spans="1:64" x14ac:dyDescent="0.2">
      <c r="A557" s="18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c r="AB557" s="181"/>
      <c r="AC557" s="181"/>
      <c r="AD557" s="181"/>
      <c r="AE557" s="181"/>
      <c r="AF557" s="181"/>
      <c r="AG557" s="181"/>
      <c r="AH557" s="181"/>
      <c r="AI557" s="181"/>
      <c r="AJ557" s="181"/>
      <c r="AK557" s="181"/>
      <c r="AL557" s="181"/>
      <c r="AM557" s="181"/>
      <c r="AN557" s="181"/>
      <c r="AO557" s="181"/>
      <c r="AP557" s="181"/>
      <c r="AQ557" s="181"/>
      <c r="AR557" s="181"/>
      <c r="AS557" s="181"/>
      <c r="AT557" s="181"/>
      <c r="AU557" s="181"/>
      <c r="AV557" s="181"/>
      <c r="AW557" s="181"/>
      <c r="AX557" s="181"/>
      <c r="AY557" s="181"/>
      <c r="AZ557" s="181"/>
      <c r="BA557" s="181"/>
      <c r="BB557" s="181"/>
      <c r="BC557" s="181"/>
      <c r="BD557" s="181"/>
      <c r="BE557" s="181"/>
      <c r="BF557" s="181"/>
      <c r="BG557" s="181"/>
      <c r="BH557" s="181"/>
      <c r="BI557" s="181"/>
      <c r="BJ557" s="181"/>
      <c r="BK557" s="181"/>
      <c r="BL557" s="181"/>
    </row>
    <row r="558" spans="1:64" x14ac:dyDescent="0.2">
      <c r="A558" s="18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c r="AB558" s="181"/>
      <c r="AC558" s="181"/>
      <c r="AD558" s="181"/>
      <c r="AE558" s="181"/>
      <c r="AF558" s="181"/>
      <c r="AG558" s="181"/>
      <c r="AH558" s="181"/>
      <c r="AI558" s="181"/>
      <c r="AJ558" s="181"/>
      <c r="AK558" s="181"/>
      <c r="AL558" s="181"/>
      <c r="AM558" s="181"/>
      <c r="AN558" s="181"/>
      <c r="AO558" s="181"/>
      <c r="AP558" s="181"/>
      <c r="AQ558" s="181"/>
      <c r="AR558" s="181"/>
      <c r="AS558" s="181"/>
      <c r="AT558" s="181"/>
      <c r="AU558" s="181"/>
      <c r="AV558" s="181"/>
      <c r="AW558" s="181"/>
      <c r="AX558" s="181"/>
      <c r="AY558" s="181"/>
      <c r="AZ558" s="181"/>
      <c r="BA558" s="181"/>
      <c r="BB558" s="181"/>
      <c r="BC558" s="181"/>
      <c r="BD558" s="181"/>
      <c r="BE558" s="181"/>
      <c r="BF558" s="181"/>
      <c r="BG558" s="181"/>
      <c r="BH558" s="181"/>
      <c r="BI558" s="181"/>
      <c r="BJ558" s="181"/>
      <c r="BK558" s="181"/>
      <c r="BL558" s="181"/>
    </row>
    <row r="559" spans="1:64" x14ac:dyDescent="0.2">
      <c r="A559" s="18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c r="AB559" s="181"/>
      <c r="AC559" s="181"/>
      <c r="AD559" s="181"/>
      <c r="AE559" s="181"/>
      <c r="AF559" s="181"/>
      <c r="AG559" s="181"/>
      <c r="AH559" s="181"/>
      <c r="AI559" s="181"/>
      <c r="AJ559" s="181"/>
      <c r="AK559" s="181"/>
      <c r="AL559" s="181"/>
      <c r="AM559" s="181"/>
      <c r="AN559" s="181"/>
      <c r="AO559" s="181"/>
      <c r="AP559" s="181"/>
      <c r="AQ559" s="181"/>
      <c r="AR559" s="181"/>
      <c r="AS559" s="181"/>
      <c r="AT559" s="181"/>
      <c r="AU559" s="181"/>
      <c r="AV559" s="181"/>
      <c r="AW559" s="181"/>
      <c r="AX559" s="181"/>
      <c r="AY559" s="181"/>
      <c r="AZ559" s="181"/>
      <c r="BA559" s="181"/>
      <c r="BB559" s="181"/>
      <c r="BC559" s="181"/>
      <c r="BD559" s="181"/>
      <c r="BE559" s="181"/>
      <c r="BF559" s="181"/>
      <c r="BG559" s="181"/>
      <c r="BH559" s="181"/>
      <c r="BI559" s="181"/>
      <c r="BJ559" s="181"/>
      <c r="BK559" s="181"/>
      <c r="BL559" s="181"/>
    </row>
    <row r="560" spans="1:64" x14ac:dyDescent="0.2">
      <c r="A560" s="18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c r="AB560" s="181"/>
      <c r="AC560" s="181"/>
      <c r="AD560" s="181"/>
      <c r="AE560" s="181"/>
      <c r="AF560" s="181"/>
      <c r="AG560" s="181"/>
      <c r="AH560" s="181"/>
      <c r="AI560" s="181"/>
      <c r="AJ560" s="181"/>
      <c r="AK560" s="181"/>
      <c r="AL560" s="181"/>
      <c r="AM560" s="181"/>
      <c r="AN560" s="181"/>
      <c r="AO560" s="181"/>
      <c r="AP560" s="181"/>
      <c r="AQ560" s="181"/>
      <c r="AR560" s="181"/>
      <c r="AS560" s="181"/>
      <c r="AT560" s="181"/>
      <c r="AU560" s="181"/>
      <c r="AV560" s="181"/>
      <c r="AW560" s="181"/>
      <c r="AX560" s="181"/>
      <c r="AY560" s="181"/>
      <c r="AZ560" s="181"/>
      <c r="BA560" s="181"/>
      <c r="BB560" s="181"/>
      <c r="BC560" s="181"/>
      <c r="BD560" s="181"/>
      <c r="BE560" s="181"/>
      <c r="BF560" s="181"/>
      <c r="BG560" s="181"/>
      <c r="BH560" s="181"/>
      <c r="BI560" s="181"/>
      <c r="BJ560" s="181"/>
      <c r="BK560" s="181"/>
      <c r="BL560" s="181"/>
    </row>
    <row r="561" spans="1:64" x14ac:dyDescent="0.2">
      <c r="A561" s="18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c r="AB561" s="181"/>
      <c r="AC561" s="181"/>
      <c r="AD561" s="181"/>
      <c r="AE561" s="181"/>
      <c r="AF561" s="181"/>
      <c r="AG561" s="181"/>
      <c r="AH561" s="181"/>
      <c r="AI561" s="181"/>
      <c r="AJ561" s="181"/>
      <c r="AK561" s="181"/>
      <c r="AL561" s="181"/>
      <c r="AM561" s="181"/>
      <c r="AN561" s="181"/>
      <c r="AO561" s="181"/>
      <c r="AP561" s="181"/>
      <c r="AQ561" s="181"/>
      <c r="AR561" s="181"/>
      <c r="AS561" s="181"/>
      <c r="AT561" s="181"/>
      <c r="AU561" s="181"/>
      <c r="AV561" s="181"/>
      <c r="AW561" s="181"/>
      <c r="AX561" s="181"/>
      <c r="AY561" s="181"/>
      <c r="AZ561" s="181"/>
      <c r="BA561" s="181"/>
      <c r="BB561" s="181"/>
      <c r="BC561" s="181"/>
      <c r="BD561" s="181"/>
      <c r="BE561" s="181"/>
      <c r="BF561" s="181"/>
      <c r="BG561" s="181"/>
      <c r="BH561" s="181"/>
      <c r="BI561" s="181"/>
      <c r="BJ561" s="181"/>
      <c r="BK561" s="181"/>
      <c r="BL561" s="181"/>
    </row>
    <row r="562" spans="1:64" x14ac:dyDescent="0.2">
      <c r="A562" s="18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c r="AB562" s="181"/>
      <c r="AC562" s="181"/>
      <c r="AD562" s="181"/>
      <c r="AE562" s="181"/>
      <c r="AF562" s="181"/>
      <c r="AG562" s="181"/>
      <c r="AH562" s="181"/>
      <c r="AI562" s="181"/>
      <c r="AJ562" s="181"/>
      <c r="AK562" s="181"/>
      <c r="AL562" s="181"/>
      <c r="AM562" s="181"/>
      <c r="AN562" s="181"/>
      <c r="AO562" s="181"/>
      <c r="AP562" s="181"/>
      <c r="AQ562" s="181"/>
      <c r="AR562" s="181"/>
      <c r="AS562" s="181"/>
      <c r="AT562" s="181"/>
      <c r="AU562" s="181"/>
      <c r="AV562" s="181"/>
      <c r="AW562" s="181"/>
      <c r="AX562" s="181"/>
      <c r="AY562" s="181"/>
      <c r="AZ562" s="181"/>
      <c r="BA562" s="181"/>
      <c r="BB562" s="181"/>
      <c r="BC562" s="181"/>
      <c r="BD562" s="181"/>
      <c r="BE562" s="181"/>
      <c r="BF562" s="181"/>
      <c r="BG562" s="181"/>
      <c r="BH562" s="181"/>
      <c r="BI562" s="181"/>
      <c r="BJ562" s="181"/>
      <c r="BK562" s="181"/>
      <c r="BL562" s="181"/>
    </row>
    <row r="563" spans="1:64" x14ac:dyDescent="0.2">
      <c r="A563" s="18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c r="AB563" s="181"/>
      <c r="AC563" s="181"/>
      <c r="AD563" s="181"/>
      <c r="AE563" s="181"/>
      <c r="AF563" s="181"/>
      <c r="AG563" s="181"/>
      <c r="AH563" s="181"/>
      <c r="AI563" s="181"/>
      <c r="AJ563" s="181"/>
      <c r="AK563" s="181"/>
      <c r="AL563" s="181"/>
      <c r="AM563" s="181"/>
      <c r="AN563" s="181"/>
      <c r="AO563" s="181"/>
      <c r="AP563" s="181"/>
      <c r="AQ563" s="181"/>
      <c r="AR563" s="181"/>
      <c r="AS563" s="181"/>
      <c r="AT563" s="181"/>
      <c r="AU563" s="181"/>
      <c r="AV563" s="181"/>
      <c r="AW563" s="181"/>
      <c r="AX563" s="181"/>
      <c r="AY563" s="181"/>
      <c r="AZ563" s="181"/>
      <c r="BA563" s="181"/>
      <c r="BB563" s="181"/>
      <c r="BC563" s="181"/>
      <c r="BD563" s="181"/>
      <c r="BE563" s="181"/>
      <c r="BF563" s="181"/>
      <c r="BG563" s="181"/>
      <c r="BH563" s="181"/>
      <c r="BI563" s="181"/>
      <c r="BJ563" s="181"/>
      <c r="BK563" s="181"/>
      <c r="BL563" s="181"/>
    </row>
    <row r="564" spans="1:64" x14ac:dyDescent="0.2">
      <c r="A564" s="18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c r="AB564" s="181"/>
      <c r="AC564" s="181"/>
      <c r="AD564" s="181"/>
      <c r="AE564" s="181"/>
      <c r="AF564" s="181"/>
      <c r="AG564" s="181"/>
      <c r="AH564" s="181"/>
      <c r="AI564" s="181"/>
      <c r="AJ564" s="181"/>
      <c r="AK564" s="181"/>
      <c r="AL564" s="181"/>
      <c r="AM564" s="181"/>
      <c r="AN564" s="181"/>
      <c r="AO564" s="181"/>
      <c r="AP564" s="181"/>
      <c r="AQ564" s="181"/>
      <c r="AR564" s="181"/>
      <c r="AS564" s="181"/>
      <c r="AT564" s="181"/>
      <c r="AU564" s="181"/>
      <c r="AV564" s="181"/>
      <c r="AW564" s="181"/>
      <c r="AX564" s="181"/>
      <c r="AY564" s="181"/>
      <c r="AZ564" s="181"/>
      <c r="BA564" s="181"/>
      <c r="BB564" s="181"/>
      <c r="BC564" s="181"/>
      <c r="BD564" s="181"/>
      <c r="BE564" s="181"/>
      <c r="BF564" s="181"/>
      <c r="BG564" s="181"/>
      <c r="BH564" s="181"/>
      <c r="BI564" s="181"/>
      <c r="BJ564" s="181"/>
      <c r="BK564" s="181"/>
      <c r="BL564" s="181"/>
    </row>
    <row r="565" spans="1:64" x14ac:dyDescent="0.2">
      <c r="A565" s="18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c r="AB565" s="181"/>
      <c r="AC565" s="181"/>
      <c r="AD565" s="181"/>
      <c r="AE565" s="181"/>
      <c r="AF565" s="181"/>
      <c r="AG565" s="181"/>
      <c r="AH565" s="181"/>
      <c r="AI565" s="181"/>
      <c r="AJ565" s="181"/>
      <c r="AK565" s="181"/>
      <c r="AL565" s="181"/>
      <c r="AM565" s="181"/>
      <c r="AN565" s="181"/>
      <c r="AO565" s="181"/>
      <c r="AP565" s="181"/>
      <c r="AQ565" s="181"/>
      <c r="AR565" s="181"/>
      <c r="AS565" s="181"/>
      <c r="AT565" s="181"/>
      <c r="AU565" s="181"/>
      <c r="AV565" s="181"/>
      <c r="AW565" s="181"/>
      <c r="AX565" s="181"/>
      <c r="AY565" s="181"/>
      <c r="AZ565" s="181"/>
      <c r="BA565" s="181"/>
      <c r="BB565" s="181"/>
      <c r="BC565" s="181"/>
      <c r="BD565" s="181"/>
      <c r="BE565" s="181"/>
      <c r="BF565" s="181"/>
      <c r="BG565" s="181"/>
      <c r="BH565" s="181"/>
      <c r="BI565" s="181"/>
      <c r="BJ565" s="181"/>
      <c r="BK565" s="181"/>
      <c r="BL565" s="181"/>
    </row>
    <row r="566" spans="1:64" x14ac:dyDescent="0.2">
      <c r="A566" s="18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c r="AB566" s="181"/>
      <c r="AC566" s="181"/>
      <c r="AD566" s="181"/>
      <c r="AE566" s="181"/>
      <c r="AF566" s="181"/>
      <c r="AG566" s="181"/>
      <c r="AH566" s="181"/>
      <c r="AI566" s="181"/>
      <c r="AJ566" s="181"/>
      <c r="AK566" s="181"/>
      <c r="AL566" s="181"/>
      <c r="AM566" s="181"/>
      <c r="AN566" s="181"/>
      <c r="AO566" s="181"/>
      <c r="AP566" s="181"/>
      <c r="AQ566" s="181"/>
      <c r="AR566" s="181"/>
      <c r="AS566" s="181"/>
      <c r="AT566" s="181"/>
      <c r="AU566" s="181"/>
      <c r="AV566" s="181"/>
      <c r="AW566" s="181"/>
      <c r="AX566" s="181"/>
      <c r="AY566" s="181"/>
      <c r="AZ566" s="181"/>
      <c r="BA566" s="181"/>
      <c r="BB566" s="181"/>
      <c r="BC566" s="181"/>
      <c r="BD566" s="181"/>
      <c r="BE566" s="181"/>
      <c r="BF566" s="181"/>
      <c r="BG566" s="181"/>
      <c r="BH566" s="181"/>
      <c r="BI566" s="181"/>
      <c r="BJ566" s="181"/>
      <c r="BK566" s="181"/>
      <c r="BL566" s="181"/>
    </row>
    <row r="567" spans="1:64" x14ac:dyDescent="0.2">
      <c r="A567" s="18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c r="AB567" s="181"/>
      <c r="AC567" s="181"/>
      <c r="AD567" s="181"/>
      <c r="AE567" s="181"/>
      <c r="AF567" s="181"/>
      <c r="AG567" s="181"/>
      <c r="AH567" s="181"/>
      <c r="AI567" s="181"/>
      <c r="AJ567" s="181"/>
      <c r="AK567" s="181"/>
      <c r="AL567" s="181"/>
      <c r="AM567" s="181"/>
      <c r="AN567" s="181"/>
      <c r="AO567" s="181"/>
      <c r="AP567" s="181"/>
      <c r="AQ567" s="181"/>
      <c r="AR567" s="181"/>
      <c r="AS567" s="181"/>
      <c r="AT567" s="181"/>
      <c r="AU567" s="181"/>
      <c r="AV567" s="181"/>
      <c r="AW567" s="181"/>
      <c r="AX567" s="181"/>
      <c r="AY567" s="181"/>
      <c r="AZ567" s="181"/>
      <c r="BA567" s="181"/>
      <c r="BB567" s="181"/>
      <c r="BC567" s="181"/>
      <c r="BD567" s="181"/>
      <c r="BE567" s="181"/>
      <c r="BF567" s="181"/>
      <c r="BG567" s="181"/>
      <c r="BH567" s="181"/>
      <c r="BI567" s="181"/>
      <c r="BJ567" s="181"/>
      <c r="BK567" s="181"/>
      <c r="BL567" s="181"/>
    </row>
    <row r="568" spans="1:64" x14ac:dyDescent="0.2">
      <c r="A568" s="18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c r="AB568" s="181"/>
      <c r="AC568" s="181"/>
      <c r="AD568" s="181"/>
      <c r="AE568" s="181"/>
      <c r="AF568" s="181"/>
      <c r="AG568" s="181"/>
      <c r="AH568" s="181"/>
      <c r="AI568" s="181"/>
      <c r="AJ568" s="181"/>
      <c r="AK568" s="181"/>
      <c r="AL568" s="181"/>
      <c r="AM568" s="181"/>
      <c r="AN568" s="181"/>
      <c r="AO568" s="181"/>
      <c r="AP568" s="181"/>
      <c r="AQ568" s="181"/>
      <c r="AR568" s="181"/>
      <c r="AS568" s="181"/>
      <c r="AT568" s="181"/>
      <c r="AU568" s="181"/>
      <c r="AV568" s="181"/>
      <c r="AW568" s="181"/>
      <c r="AX568" s="181"/>
      <c r="AY568" s="181"/>
      <c r="AZ568" s="181"/>
      <c r="BA568" s="181"/>
      <c r="BB568" s="181"/>
      <c r="BC568" s="181"/>
      <c r="BD568" s="181"/>
      <c r="BE568" s="181"/>
      <c r="BF568" s="181"/>
      <c r="BG568" s="181"/>
      <c r="BH568" s="181"/>
      <c r="BI568" s="181"/>
      <c r="BJ568" s="181"/>
      <c r="BK568" s="181"/>
      <c r="BL568" s="181"/>
    </row>
    <row r="569" spans="1:64" x14ac:dyDescent="0.2">
      <c r="A569" s="18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c r="AB569" s="181"/>
      <c r="AC569" s="181"/>
      <c r="AD569" s="181"/>
      <c r="AE569" s="181"/>
      <c r="AF569" s="181"/>
      <c r="AG569" s="181"/>
      <c r="AH569" s="181"/>
      <c r="AI569" s="181"/>
      <c r="AJ569" s="181"/>
      <c r="AK569" s="181"/>
      <c r="AL569" s="181"/>
      <c r="AM569" s="181"/>
      <c r="AN569" s="181"/>
      <c r="AO569" s="181"/>
      <c r="AP569" s="181"/>
      <c r="AQ569" s="181"/>
      <c r="AR569" s="181"/>
      <c r="AS569" s="181"/>
      <c r="AT569" s="181"/>
      <c r="AU569" s="181"/>
      <c r="AV569" s="181"/>
      <c r="AW569" s="181"/>
      <c r="AX569" s="181"/>
      <c r="AY569" s="181"/>
      <c r="AZ569" s="181"/>
      <c r="BA569" s="181"/>
      <c r="BB569" s="181"/>
      <c r="BC569" s="181"/>
      <c r="BD569" s="181"/>
      <c r="BE569" s="181"/>
      <c r="BF569" s="181"/>
      <c r="BG569" s="181"/>
      <c r="BH569" s="181"/>
      <c r="BI569" s="181"/>
      <c r="BJ569" s="181"/>
      <c r="BK569" s="181"/>
      <c r="BL569" s="181"/>
    </row>
    <row r="570" spans="1:64" x14ac:dyDescent="0.2">
      <c r="A570" s="18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c r="AB570" s="181"/>
      <c r="AC570" s="181"/>
      <c r="AD570" s="181"/>
      <c r="AE570" s="181"/>
      <c r="AF570" s="181"/>
      <c r="AG570" s="181"/>
      <c r="AH570" s="181"/>
      <c r="AI570" s="181"/>
      <c r="AJ570" s="181"/>
      <c r="AK570" s="181"/>
      <c r="AL570" s="181"/>
      <c r="AM570" s="181"/>
      <c r="AN570" s="181"/>
      <c r="AO570" s="181"/>
      <c r="AP570" s="181"/>
      <c r="AQ570" s="181"/>
      <c r="AR570" s="181"/>
      <c r="AS570" s="181"/>
      <c r="AT570" s="181"/>
      <c r="AU570" s="181"/>
      <c r="AV570" s="181"/>
      <c r="AW570" s="181"/>
      <c r="AX570" s="181"/>
      <c r="AY570" s="181"/>
      <c r="AZ570" s="181"/>
      <c r="BA570" s="181"/>
      <c r="BB570" s="181"/>
      <c r="BC570" s="181"/>
      <c r="BD570" s="181"/>
      <c r="BE570" s="181"/>
      <c r="BF570" s="181"/>
      <c r="BG570" s="181"/>
      <c r="BH570" s="181"/>
      <c r="BI570" s="181"/>
      <c r="BJ570" s="181"/>
      <c r="BK570" s="181"/>
      <c r="BL570" s="181"/>
    </row>
    <row r="571" spans="1:64" x14ac:dyDescent="0.2">
      <c r="A571" s="18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c r="AB571" s="181"/>
      <c r="AC571" s="181"/>
      <c r="AD571" s="181"/>
      <c r="AE571" s="181"/>
      <c r="AF571" s="181"/>
      <c r="AG571" s="181"/>
      <c r="AH571" s="181"/>
      <c r="AI571" s="181"/>
      <c r="AJ571" s="181"/>
      <c r="AK571" s="181"/>
      <c r="AL571" s="181"/>
      <c r="AM571" s="181"/>
      <c r="AN571" s="181"/>
      <c r="AO571" s="181"/>
      <c r="AP571" s="181"/>
      <c r="AQ571" s="181"/>
      <c r="AR571" s="181"/>
      <c r="AS571" s="181"/>
      <c r="AT571" s="181"/>
      <c r="AU571" s="181"/>
      <c r="AV571" s="181"/>
      <c r="AW571" s="181"/>
      <c r="AX571" s="181"/>
      <c r="AY571" s="181"/>
      <c r="AZ571" s="181"/>
      <c r="BA571" s="181"/>
      <c r="BB571" s="181"/>
      <c r="BC571" s="181"/>
      <c r="BD571" s="181"/>
      <c r="BE571" s="181"/>
      <c r="BF571" s="181"/>
      <c r="BG571" s="181"/>
      <c r="BH571" s="181"/>
      <c r="BI571" s="181"/>
      <c r="BJ571" s="181"/>
      <c r="BK571" s="181"/>
      <c r="BL571" s="181"/>
    </row>
    <row r="572" spans="1:64" x14ac:dyDescent="0.2">
      <c r="A572" s="18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c r="AB572" s="181"/>
      <c r="AC572" s="181"/>
      <c r="AD572" s="181"/>
      <c r="AE572" s="181"/>
      <c r="AF572" s="181"/>
      <c r="AG572" s="181"/>
      <c r="AH572" s="181"/>
      <c r="AI572" s="181"/>
      <c r="AJ572" s="181"/>
      <c r="AK572" s="181"/>
      <c r="AL572" s="181"/>
      <c r="AM572" s="181"/>
      <c r="AN572" s="181"/>
      <c r="AO572" s="181"/>
      <c r="AP572" s="181"/>
      <c r="AQ572" s="181"/>
      <c r="AR572" s="181"/>
      <c r="AS572" s="181"/>
      <c r="AT572" s="181"/>
      <c r="AU572" s="181"/>
      <c r="AV572" s="181"/>
      <c r="AW572" s="181"/>
      <c r="AX572" s="181"/>
      <c r="AY572" s="181"/>
      <c r="AZ572" s="181"/>
      <c r="BA572" s="181"/>
      <c r="BB572" s="181"/>
      <c r="BC572" s="181"/>
      <c r="BD572" s="181"/>
      <c r="BE572" s="181"/>
      <c r="BF572" s="181"/>
      <c r="BG572" s="181"/>
      <c r="BH572" s="181"/>
      <c r="BI572" s="181"/>
      <c r="BJ572" s="181"/>
      <c r="BK572" s="181"/>
      <c r="BL572" s="181"/>
    </row>
    <row r="573" spans="1:64" x14ac:dyDescent="0.2">
      <c r="A573" s="18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c r="AB573" s="181"/>
      <c r="AC573" s="181"/>
      <c r="AD573" s="181"/>
      <c r="AE573" s="181"/>
      <c r="AF573" s="181"/>
      <c r="AG573" s="181"/>
      <c r="AH573" s="181"/>
      <c r="AI573" s="181"/>
      <c r="AJ573" s="181"/>
      <c r="AK573" s="181"/>
      <c r="AL573" s="181"/>
      <c r="AM573" s="181"/>
      <c r="AN573" s="181"/>
      <c r="AO573" s="181"/>
      <c r="AP573" s="181"/>
      <c r="AQ573" s="181"/>
      <c r="AR573" s="181"/>
      <c r="AS573" s="181"/>
      <c r="AT573" s="181"/>
      <c r="AU573" s="181"/>
      <c r="AV573" s="181"/>
      <c r="AW573" s="181"/>
      <c r="AX573" s="181"/>
      <c r="AY573" s="181"/>
      <c r="AZ573" s="181"/>
      <c r="BA573" s="181"/>
      <c r="BB573" s="181"/>
      <c r="BC573" s="181"/>
      <c r="BD573" s="181"/>
      <c r="BE573" s="181"/>
      <c r="BF573" s="181"/>
      <c r="BG573" s="181"/>
      <c r="BH573" s="181"/>
      <c r="BI573" s="181"/>
      <c r="BJ573" s="181"/>
      <c r="BK573" s="181"/>
      <c r="BL573" s="181"/>
    </row>
    <row r="574" spans="1:64" x14ac:dyDescent="0.2">
      <c r="A574" s="18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c r="AB574" s="181"/>
      <c r="AC574" s="181"/>
      <c r="AD574" s="181"/>
      <c r="AE574" s="181"/>
      <c r="AF574" s="181"/>
      <c r="AG574" s="181"/>
      <c r="AH574" s="181"/>
      <c r="AI574" s="181"/>
      <c r="AJ574" s="181"/>
      <c r="AK574" s="181"/>
      <c r="AL574" s="181"/>
      <c r="AM574" s="181"/>
      <c r="AN574" s="181"/>
      <c r="AO574" s="181"/>
      <c r="AP574" s="181"/>
      <c r="AQ574" s="181"/>
      <c r="AR574" s="181"/>
      <c r="AS574" s="181"/>
      <c r="AT574" s="181"/>
      <c r="AU574" s="181"/>
      <c r="AV574" s="181"/>
      <c r="AW574" s="181"/>
      <c r="AX574" s="181"/>
      <c r="AY574" s="181"/>
      <c r="AZ574" s="181"/>
      <c r="BA574" s="181"/>
      <c r="BB574" s="181"/>
      <c r="BC574" s="181"/>
      <c r="BD574" s="181"/>
      <c r="BE574" s="181"/>
      <c r="BF574" s="181"/>
      <c r="BG574" s="181"/>
      <c r="BH574" s="181"/>
      <c r="BI574" s="181"/>
      <c r="BJ574" s="181"/>
      <c r="BK574" s="181"/>
      <c r="BL574" s="181"/>
    </row>
    <row r="575" spans="1:64" x14ac:dyDescent="0.2">
      <c r="A575" s="18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c r="AB575" s="181"/>
      <c r="AC575" s="181"/>
      <c r="AD575" s="181"/>
      <c r="AE575" s="181"/>
      <c r="AF575" s="181"/>
      <c r="AG575" s="181"/>
      <c r="AH575" s="181"/>
      <c r="AI575" s="181"/>
      <c r="AJ575" s="181"/>
      <c r="AK575" s="181"/>
      <c r="AL575" s="181"/>
      <c r="AM575" s="181"/>
      <c r="AN575" s="181"/>
      <c r="AO575" s="181"/>
      <c r="AP575" s="181"/>
      <c r="AQ575" s="181"/>
      <c r="AR575" s="181"/>
      <c r="AS575" s="181"/>
      <c r="AT575" s="181"/>
      <c r="AU575" s="181"/>
      <c r="AV575" s="181"/>
      <c r="AW575" s="181"/>
      <c r="AX575" s="181"/>
      <c r="AY575" s="181"/>
      <c r="AZ575" s="181"/>
      <c r="BA575" s="181"/>
      <c r="BB575" s="181"/>
      <c r="BC575" s="181"/>
      <c r="BD575" s="181"/>
      <c r="BE575" s="181"/>
      <c r="BF575" s="181"/>
      <c r="BG575" s="181"/>
      <c r="BH575" s="181"/>
      <c r="BI575" s="181"/>
      <c r="BJ575" s="181"/>
      <c r="BK575" s="181"/>
      <c r="BL575" s="181"/>
    </row>
    <row r="576" spans="1:64" x14ac:dyDescent="0.2">
      <c r="A576" s="18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c r="AB576" s="181"/>
      <c r="AC576" s="181"/>
      <c r="AD576" s="181"/>
      <c r="AE576" s="181"/>
      <c r="AF576" s="181"/>
      <c r="AG576" s="181"/>
      <c r="AH576" s="181"/>
      <c r="AI576" s="181"/>
      <c r="AJ576" s="181"/>
      <c r="AK576" s="181"/>
      <c r="AL576" s="181"/>
      <c r="AM576" s="181"/>
      <c r="AN576" s="181"/>
      <c r="AO576" s="181"/>
      <c r="AP576" s="181"/>
      <c r="AQ576" s="181"/>
      <c r="AR576" s="181"/>
      <c r="AS576" s="181"/>
      <c r="AT576" s="181"/>
      <c r="AU576" s="181"/>
      <c r="AV576" s="181"/>
      <c r="AW576" s="181"/>
      <c r="AX576" s="181"/>
      <c r="AY576" s="181"/>
      <c r="AZ576" s="181"/>
      <c r="BA576" s="181"/>
      <c r="BB576" s="181"/>
      <c r="BC576" s="181"/>
      <c r="BD576" s="181"/>
      <c r="BE576" s="181"/>
      <c r="BF576" s="181"/>
      <c r="BG576" s="181"/>
      <c r="BH576" s="181"/>
      <c r="BI576" s="181"/>
      <c r="BJ576" s="181"/>
      <c r="BK576" s="181"/>
      <c r="BL576" s="181"/>
    </row>
    <row r="577" spans="1:64" x14ac:dyDescent="0.2">
      <c r="A577" s="18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c r="AB577" s="181"/>
      <c r="AC577" s="181"/>
      <c r="AD577" s="181"/>
      <c r="AE577" s="181"/>
      <c r="AF577" s="181"/>
      <c r="AG577" s="181"/>
      <c r="AH577" s="181"/>
      <c r="AI577" s="181"/>
      <c r="AJ577" s="181"/>
      <c r="AK577" s="181"/>
      <c r="AL577" s="181"/>
      <c r="AM577" s="181"/>
      <c r="AN577" s="181"/>
      <c r="AO577" s="181"/>
      <c r="AP577" s="181"/>
      <c r="AQ577" s="181"/>
      <c r="AR577" s="181"/>
      <c r="AS577" s="181"/>
      <c r="AT577" s="181"/>
      <c r="AU577" s="181"/>
      <c r="AV577" s="181"/>
      <c r="AW577" s="181"/>
      <c r="AX577" s="181"/>
      <c r="AY577" s="181"/>
      <c r="AZ577" s="181"/>
      <c r="BA577" s="181"/>
      <c r="BB577" s="181"/>
      <c r="BC577" s="181"/>
      <c r="BD577" s="181"/>
      <c r="BE577" s="181"/>
      <c r="BF577" s="181"/>
      <c r="BG577" s="181"/>
      <c r="BH577" s="181"/>
      <c r="BI577" s="181"/>
      <c r="BJ577" s="181"/>
      <c r="BK577" s="181"/>
      <c r="BL577" s="181"/>
    </row>
    <row r="578" spans="1:64" x14ac:dyDescent="0.2">
      <c r="A578" s="18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c r="AB578" s="181"/>
      <c r="AC578" s="181"/>
      <c r="AD578" s="181"/>
      <c r="AE578" s="181"/>
      <c r="AF578" s="181"/>
      <c r="AG578" s="181"/>
      <c r="AH578" s="181"/>
      <c r="AI578" s="181"/>
      <c r="AJ578" s="181"/>
      <c r="AK578" s="181"/>
      <c r="AL578" s="181"/>
      <c r="AM578" s="181"/>
      <c r="AN578" s="181"/>
      <c r="AO578" s="181"/>
      <c r="AP578" s="181"/>
      <c r="AQ578" s="181"/>
      <c r="AR578" s="181"/>
      <c r="AS578" s="181"/>
      <c r="AT578" s="181"/>
      <c r="AU578" s="181"/>
      <c r="AV578" s="181"/>
      <c r="AW578" s="181"/>
      <c r="AX578" s="181"/>
      <c r="AY578" s="181"/>
      <c r="AZ578" s="181"/>
      <c r="BA578" s="181"/>
      <c r="BB578" s="181"/>
      <c r="BC578" s="181"/>
      <c r="BD578" s="181"/>
      <c r="BE578" s="181"/>
      <c r="BF578" s="181"/>
      <c r="BG578" s="181"/>
      <c r="BH578" s="181"/>
      <c r="BI578" s="181"/>
      <c r="BJ578" s="181"/>
      <c r="BK578" s="181"/>
      <c r="BL578" s="181"/>
    </row>
    <row r="579" spans="1:64" x14ac:dyDescent="0.2">
      <c r="A579" s="18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c r="AB579" s="181"/>
      <c r="AC579" s="181"/>
      <c r="AD579" s="181"/>
      <c r="AE579" s="181"/>
      <c r="AF579" s="181"/>
      <c r="AG579" s="181"/>
      <c r="AH579" s="181"/>
      <c r="AI579" s="181"/>
      <c r="AJ579" s="181"/>
      <c r="AK579" s="181"/>
      <c r="AL579" s="181"/>
      <c r="AM579" s="181"/>
      <c r="AN579" s="181"/>
      <c r="AO579" s="181"/>
      <c r="AP579" s="181"/>
      <c r="AQ579" s="181"/>
      <c r="AR579" s="181"/>
      <c r="AS579" s="181"/>
      <c r="AT579" s="181"/>
      <c r="AU579" s="181"/>
      <c r="AV579" s="181"/>
      <c r="AW579" s="181"/>
      <c r="AX579" s="181"/>
      <c r="AY579" s="181"/>
      <c r="AZ579" s="181"/>
      <c r="BA579" s="181"/>
      <c r="BB579" s="181"/>
      <c r="BC579" s="181"/>
      <c r="BD579" s="181"/>
      <c r="BE579" s="181"/>
      <c r="BF579" s="181"/>
      <c r="BG579" s="181"/>
      <c r="BH579" s="181"/>
      <c r="BI579" s="181"/>
      <c r="BJ579" s="181"/>
      <c r="BK579" s="181"/>
      <c r="BL579" s="181"/>
    </row>
    <row r="580" spans="1:64" x14ac:dyDescent="0.2">
      <c r="A580" s="18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c r="AB580" s="181"/>
      <c r="AC580" s="181"/>
      <c r="AD580" s="181"/>
      <c r="AE580" s="181"/>
      <c r="AF580" s="181"/>
      <c r="AG580" s="181"/>
      <c r="AH580" s="181"/>
      <c r="AI580" s="181"/>
      <c r="AJ580" s="181"/>
      <c r="AK580" s="181"/>
      <c r="AL580" s="181"/>
      <c r="AM580" s="181"/>
      <c r="AN580" s="181"/>
      <c r="AO580" s="181"/>
      <c r="AP580" s="181"/>
      <c r="AQ580" s="181"/>
      <c r="AR580" s="181"/>
      <c r="AS580" s="181"/>
      <c r="AT580" s="181"/>
      <c r="AU580" s="181"/>
      <c r="AV580" s="181"/>
      <c r="AW580" s="181"/>
      <c r="AX580" s="181"/>
      <c r="AY580" s="181"/>
      <c r="AZ580" s="181"/>
      <c r="BA580" s="181"/>
      <c r="BB580" s="181"/>
      <c r="BC580" s="181"/>
      <c r="BD580" s="181"/>
      <c r="BE580" s="181"/>
      <c r="BF580" s="181"/>
      <c r="BG580" s="181"/>
      <c r="BH580" s="181"/>
      <c r="BI580" s="181"/>
      <c r="BJ580" s="181"/>
      <c r="BK580" s="181"/>
      <c r="BL580" s="181"/>
    </row>
    <row r="581" spans="1:64" x14ac:dyDescent="0.2">
      <c r="A581" s="18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c r="AB581" s="181"/>
      <c r="AC581" s="181"/>
      <c r="AD581" s="181"/>
      <c r="AE581" s="181"/>
      <c r="AF581" s="181"/>
      <c r="AG581" s="181"/>
      <c r="AH581" s="181"/>
      <c r="AI581" s="181"/>
      <c r="AJ581" s="181"/>
      <c r="AK581" s="181"/>
      <c r="AL581" s="181"/>
      <c r="AM581" s="181"/>
      <c r="AN581" s="181"/>
      <c r="AO581" s="181"/>
      <c r="AP581" s="181"/>
      <c r="AQ581" s="181"/>
      <c r="AR581" s="181"/>
      <c r="AS581" s="181"/>
      <c r="AT581" s="181"/>
      <c r="AU581" s="181"/>
      <c r="AV581" s="181"/>
      <c r="AW581" s="181"/>
      <c r="AX581" s="181"/>
      <c r="AY581" s="181"/>
      <c r="AZ581" s="181"/>
      <c r="BA581" s="181"/>
      <c r="BB581" s="181"/>
      <c r="BC581" s="181"/>
      <c r="BD581" s="181"/>
      <c r="BE581" s="181"/>
      <c r="BF581" s="181"/>
      <c r="BG581" s="181"/>
      <c r="BH581" s="181"/>
      <c r="BI581" s="181"/>
      <c r="BJ581" s="181"/>
      <c r="BK581" s="181"/>
      <c r="BL581" s="181"/>
    </row>
    <row r="582" spans="1:64" x14ac:dyDescent="0.2">
      <c r="A582" s="18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c r="AB582" s="181"/>
      <c r="AC582" s="181"/>
      <c r="AD582" s="181"/>
      <c r="AE582" s="181"/>
      <c r="AF582" s="181"/>
      <c r="AG582" s="181"/>
      <c r="AH582" s="181"/>
      <c r="AI582" s="181"/>
      <c r="AJ582" s="181"/>
      <c r="AK582" s="181"/>
      <c r="AL582" s="181"/>
      <c r="AM582" s="181"/>
      <c r="AN582" s="181"/>
      <c r="AO582" s="181"/>
      <c r="AP582" s="181"/>
      <c r="AQ582" s="181"/>
      <c r="AR582" s="181"/>
      <c r="AS582" s="181"/>
      <c r="AT582" s="181"/>
      <c r="AU582" s="181"/>
      <c r="AV582" s="181"/>
      <c r="AW582" s="181"/>
      <c r="AX582" s="181"/>
      <c r="AY582" s="181"/>
      <c r="AZ582" s="181"/>
      <c r="BA582" s="181"/>
      <c r="BB582" s="181"/>
      <c r="BC582" s="181"/>
      <c r="BD582" s="181"/>
      <c r="BE582" s="181"/>
      <c r="BF582" s="181"/>
      <c r="BG582" s="181"/>
      <c r="BH582" s="181"/>
      <c r="BI582" s="181"/>
      <c r="BJ582" s="181"/>
      <c r="BK582" s="181"/>
      <c r="BL582" s="181"/>
    </row>
    <row r="583" spans="1:64" x14ac:dyDescent="0.2">
      <c r="A583" s="18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c r="AB583" s="181"/>
      <c r="AC583" s="181"/>
      <c r="AD583" s="181"/>
      <c r="AE583" s="181"/>
      <c r="AF583" s="181"/>
      <c r="AG583" s="181"/>
      <c r="AH583" s="181"/>
      <c r="AI583" s="181"/>
      <c r="AJ583" s="181"/>
      <c r="AK583" s="181"/>
      <c r="AL583" s="181"/>
      <c r="AM583" s="181"/>
      <c r="AN583" s="181"/>
      <c r="AO583" s="181"/>
      <c r="AP583" s="181"/>
      <c r="AQ583" s="181"/>
      <c r="AR583" s="181"/>
      <c r="AS583" s="181"/>
      <c r="AT583" s="181"/>
      <c r="AU583" s="181"/>
      <c r="AV583" s="181"/>
      <c r="AW583" s="181"/>
      <c r="AX583" s="181"/>
      <c r="AY583" s="181"/>
      <c r="AZ583" s="181"/>
      <c r="BA583" s="181"/>
      <c r="BB583" s="181"/>
      <c r="BC583" s="181"/>
      <c r="BD583" s="181"/>
      <c r="BE583" s="181"/>
      <c r="BF583" s="181"/>
      <c r="BG583" s="181"/>
      <c r="BH583" s="181"/>
      <c r="BI583" s="181"/>
      <c r="BJ583" s="181"/>
      <c r="BK583" s="181"/>
      <c r="BL583" s="181"/>
    </row>
    <row r="584" spans="1:64" x14ac:dyDescent="0.2">
      <c r="A584" s="18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c r="AB584" s="181"/>
      <c r="AC584" s="181"/>
      <c r="AD584" s="181"/>
      <c r="AE584" s="181"/>
      <c r="AF584" s="181"/>
      <c r="AG584" s="181"/>
      <c r="AH584" s="181"/>
      <c r="AI584" s="181"/>
      <c r="AJ584" s="181"/>
      <c r="AK584" s="181"/>
      <c r="AL584" s="181"/>
      <c r="AM584" s="181"/>
      <c r="AN584" s="181"/>
      <c r="AO584" s="181"/>
      <c r="AP584" s="181"/>
      <c r="AQ584" s="181"/>
      <c r="AR584" s="181"/>
      <c r="AS584" s="181"/>
      <c r="AT584" s="181"/>
      <c r="AU584" s="181"/>
      <c r="AV584" s="181"/>
      <c r="AW584" s="181"/>
      <c r="AX584" s="181"/>
      <c r="AY584" s="181"/>
      <c r="AZ584" s="181"/>
      <c r="BA584" s="181"/>
      <c r="BB584" s="181"/>
      <c r="BC584" s="181"/>
      <c r="BD584" s="181"/>
      <c r="BE584" s="181"/>
      <c r="BF584" s="181"/>
      <c r="BG584" s="181"/>
      <c r="BH584" s="181"/>
      <c r="BI584" s="181"/>
      <c r="BJ584" s="181"/>
      <c r="BK584" s="181"/>
      <c r="BL584" s="181"/>
    </row>
    <row r="585" spans="1:64" x14ac:dyDescent="0.2">
      <c r="A585" s="18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c r="AB585" s="181"/>
      <c r="AC585" s="181"/>
      <c r="AD585" s="181"/>
      <c r="AE585" s="181"/>
      <c r="AF585" s="181"/>
      <c r="AG585" s="181"/>
      <c r="AH585" s="181"/>
      <c r="AI585" s="181"/>
      <c r="AJ585" s="181"/>
      <c r="AK585" s="181"/>
      <c r="AL585" s="181"/>
      <c r="AM585" s="181"/>
      <c r="AN585" s="181"/>
      <c r="AO585" s="181"/>
      <c r="AP585" s="181"/>
      <c r="AQ585" s="181"/>
      <c r="AR585" s="181"/>
      <c r="AS585" s="181"/>
      <c r="AT585" s="181"/>
      <c r="AU585" s="181"/>
      <c r="AV585" s="181"/>
      <c r="AW585" s="181"/>
      <c r="AX585" s="181"/>
      <c r="AY585" s="181"/>
      <c r="AZ585" s="181"/>
      <c r="BA585" s="181"/>
      <c r="BB585" s="181"/>
      <c r="BC585" s="181"/>
      <c r="BD585" s="181"/>
      <c r="BE585" s="181"/>
      <c r="BF585" s="181"/>
      <c r="BG585" s="181"/>
      <c r="BH585" s="181"/>
      <c r="BI585" s="181"/>
      <c r="BJ585" s="181"/>
      <c r="BK585" s="181"/>
      <c r="BL585" s="181"/>
    </row>
    <row r="586" spans="1:64" x14ac:dyDescent="0.2">
      <c r="A586" s="18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c r="AB586" s="181"/>
      <c r="AC586" s="181"/>
      <c r="AD586" s="181"/>
      <c r="AE586" s="181"/>
      <c r="AF586" s="181"/>
      <c r="AG586" s="181"/>
      <c r="AH586" s="181"/>
      <c r="AI586" s="181"/>
      <c r="AJ586" s="181"/>
      <c r="AK586" s="181"/>
      <c r="AL586" s="181"/>
      <c r="AM586" s="181"/>
      <c r="AN586" s="181"/>
      <c r="AO586" s="181"/>
      <c r="AP586" s="181"/>
      <c r="AQ586" s="181"/>
      <c r="AR586" s="181"/>
      <c r="AS586" s="181"/>
      <c r="AT586" s="181"/>
      <c r="AU586" s="181"/>
      <c r="AV586" s="181"/>
      <c r="AW586" s="181"/>
      <c r="AX586" s="181"/>
      <c r="AY586" s="181"/>
      <c r="AZ586" s="181"/>
      <c r="BA586" s="181"/>
      <c r="BB586" s="181"/>
      <c r="BC586" s="181"/>
      <c r="BD586" s="181"/>
      <c r="BE586" s="181"/>
      <c r="BF586" s="181"/>
      <c r="BG586" s="181"/>
      <c r="BH586" s="181"/>
      <c r="BI586" s="181"/>
      <c r="BJ586" s="181"/>
      <c r="BK586" s="181"/>
      <c r="BL586" s="181"/>
    </row>
    <row r="587" spans="1:64" x14ac:dyDescent="0.2">
      <c r="A587" s="18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c r="AB587" s="181"/>
      <c r="AC587" s="181"/>
      <c r="AD587" s="181"/>
      <c r="AE587" s="181"/>
      <c r="AF587" s="181"/>
      <c r="AG587" s="181"/>
      <c r="AH587" s="181"/>
      <c r="AI587" s="181"/>
      <c r="AJ587" s="181"/>
      <c r="AK587" s="181"/>
      <c r="AL587" s="181"/>
      <c r="AM587" s="181"/>
      <c r="AN587" s="181"/>
      <c r="AO587" s="181"/>
      <c r="AP587" s="181"/>
      <c r="AQ587" s="181"/>
      <c r="AR587" s="181"/>
      <c r="AS587" s="181"/>
      <c r="AT587" s="181"/>
      <c r="AU587" s="181"/>
      <c r="AV587" s="181"/>
      <c r="AW587" s="181"/>
      <c r="AX587" s="181"/>
      <c r="AY587" s="181"/>
      <c r="AZ587" s="181"/>
      <c r="BA587" s="181"/>
      <c r="BB587" s="181"/>
      <c r="BC587" s="181"/>
      <c r="BD587" s="181"/>
      <c r="BE587" s="181"/>
      <c r="BF587" s="181"/>
      <c r="BG587" s="181"/>
      <c r="BH587" s="181"/>
      <c r="BI587" s="181"/>
      <c r="BJ587" s="181"/>
      <c r="BK587" s="181"/>
      <c r="BL587" s="181"/>
    </row>
    <row r="588" spans="1:64" x14ac:dyDescent="0.2">
      <c r="A588" s="18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c r="AB588" s="181"/>
      <c r="AC588" s="181"/>
      <c r="AD588" s="181"/>
      <c r="AE588" s="181"/>
      <c r="AF588" s="181"/>
      <c r="AG588" s="181"/>
      <c r="AH588" s="181"/>
      <c r="AI588" s="181"/>
      <c r="AJ588" s="181"/>
      <c r="AK588" s="181"/>
      <c r="AL588" s="181"/>
      <c r="AM588" s="181"/>
      <c r="AN588" s="181"/>
      <c r="AO588" s="181"/>
      <c r="AP588" s="181"/>
      <c r="AQ588" s="181"/>
      <c r="AR588" s="181"/>
      <c r="AS588" s="181"/>
      <c r="AT588" s="181"/>
      <c r="AU588" s="181"/>
      <c r="AV588" s="181"/>
      <c r="AW588" s="181"/>
      <c r="AX588" s="181"/>
      <c r="AY588" s="181"/>
      <c r="AZ588" s="181"/>
      <c r="BA588" s="181"/>
      <c r="BB588" s="181"/>
      <c r="BC588" s="181"/>
      <c r="BD588" s="181"/>
      <c r="BE588" s="181"/>
      <c r="BF588" s="181"/>
      <c r="BG588" s="181"/>
      <c r="BH588" s="181"/>
      <c r="BI588" s="181"/>
      <c r="BJ588" s="181"/>
      <c r="BK588" s="181"/>
      <c r="BL588" s="181"/>
    </row>
    <row r="589" spans="1:64" x14ac:dyDescent="0.2">
      <c r="A589" s="18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c r="AB589" s="181"/>
      <c r="AC589" s="181"/>
      <c r="AD589" s="181"/>
      <c r="AE589" s="181"/>
      <c r="AF589" s="181"/>
      <c r="AG589" s="181"/>
      <c r="AH589" s="181"/>
      <c r="AI589" s="181"/>
      <c r="AJ589" s="181"/>
      <c r="AK589" s="181"/>
      <c r="AL589" s="181"/>
      <c r="AM589" s="181"/>
      <c r="AN589" s="181"/>
      <c r="AO589" s="181"/>
      <c r="AP589" s="181"/>
      <c r="AQ589" s="181"/>
      <c r="AR589" s="181"/>
      <c r="AS589" s="181"/>
      <c r="AT589" s="181"/>
      <c r="AU589" s="181"/>
      <c r="AV589" s="181"/>
      <c r="AW589" s="181"/>
      <c r="AX589" s="181"/>
      <c r="AY589" s="181"/>
      <c r="AZ589" s="181"/>
      <c r="BA589" s="181"/>
      <c r="BB589" s="181"/>
      <c r="BC589" s="181"/>
      <c r="BD589" s="181"/>
      <c r="BE589" s="181"/>
      <c r="BF589" s="181"/>
      <c r="BG589" s="181"/>
      <c r="BH589" s="181"/>
      <c r="BI589" s="181"/>
      <c r="BJ589" s="181"/>
      <c r="BK589" s="181"/>
      <c r="BL589" s="181"/>
    </row>
    <row r="590" spans="1:64" x14ac:dyDescent="0.2">
      <c r="A590" s="18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c r="AB590" s="181"/>
      <c r="AC590" s="181"/>
      <c r="AD590" s="181"/>
      <c r="AE590" s="181"/>
      <c r="AF590" s="181"/>
      <c r="AG590" s="181"/>
      <c r="AH590" s="181"/>
      <c r="AI590" s="181"/>
      <c r="AJ590" s="181"/>
      <c r="AK590" s="181"/>
      <c r="AL590" s="181"/>
      <c r="AM590" s="181"/>
      <c r="AN590" s="181"/>
      <c r="AO590" s="181"/>
      <c r="AP590" s="181"/>
      <c r="AQ590" s="181"/>
      <c r="AR590" s="181"/>
      <c r="AS590" s="181"/>
      <c r="AT590" s="181"/>
      <c r="AU590" s="181"/>
      <c r="AV590" s="181"/>
      <c r="AW590" s="181"/>
      <c r="AX590" s="181"/>
      <c r="AY590" s="181"/>
      <c r="AZ590" s="181"/>
      <c r="BA590" s="181"/>
      <c r="BB590" s="181"/>
      <c r="BC590" s="181"/>
      <c r="BD590" s="181"/>
      <c r="BE590" s="181"/>
      <c r="BF590" s="181"/>
      <c r="BG590" s="181"/>
      <c r="BH590" s="181"/>
      <c r="BI590" s="181"/>
      <c r="BJ590" s="181"/>
      <c r="BK590" s="181"/>
      <c r="BL590" s="181"/>
    </row>
    <row r="591" spans="1:64" x14ac:dyDescent="0.2">
      <c r="A591" s="18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c r="AB591" s="181"/>
      <c r="AC591" s="181"/>
      <c r="AD591" s="181"/>
      <c r="AE591" s="181"/>
      <c r="AF591" s="181"/>
      <c r="AG591" s="181"/>
      <c r="AH591" s="181"/>
      <c r="AI591" s="181"/>
      <c r="AJ591" s="181"/>
      <c r="AK591" s="181"/>
      <c r="AL591" s="181"/>
      <c r="AM591" s="181"/>
      <c r="AN591" s="181"/>
      <c r="AO591" s="181"/>
      <c r="AP591" s="181"/>
      <c r="AQ591" s="181"/>
      <c r="AR591" s="181"/>
      <c r="AS591" s="181"/>
      <c r="AT591" s="181"/>
      <c r="AU591" s="181"/>
      <c r="AV591" s="181"/>
      <c r="AW591" s="181"/>
      <c r="AX591" s="181"/>
      <c r="AY591" s="181"/>
      <c r="AZ591" s="181"/>
      <c r="BA591" s="181"/>
      <c r="BB591" s="181"/>
      <c r="BC591" s="181"/>
      <c r="BD591" s="181"/>
      <c r="BE591" s="181"/>
      <c r="BF591" s="181"/>
      <c r="BG591" s="181"/>
      <c r="BH591" s="181"/>
      <c r="BI591" s="181"/>
      <c r="BJ591" s="181"/>
      <c r="BK591" s="181"/>
      <c r="BL591" s="181"/>
    </row>
    <row r="592" spans="1:64" x14ac:dyDescent="0.2">
      <c r="A592" s="18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c r="AB592" s="181"/>
      <c r="AC592" s="181"/>
      <c r="AD592" s="181"/>
      <c r="AE592" s="181"/>
      <c r="AF592" s="181"/>
      <c r="AG592" s="181"/>
      <c r="AH592" s="181"/>
      <c r="AI592" s="181"/>
      <c r="AJ592" s="181"/>
      <c r="AK592" s="181"/>
      <c r="AL592" s="181"/>
      <c r="AM592" s="181"/>
      <c r="AN592" s="181"/>
      <c r="AO592" s="181"/>
      <c r="AP592" s="181"/>
      <c r="AQ592" s="181"/>
      <c r="AR592" s="181"/>
      <c r="AS592" s="181"/>
      <c r="AT592" s="181"/>
      <c r="AU592" s="181"/>
      <c r="AV592" s="181"/>
      <c r="AW592" s="181"/>
      <c r="AX592" s="181"/>
      <c r="AY592" s="181"/>
      <c r="AZ592" s="181"/>
      <c r="BA592" s="181"/>
      <c r="BB592" s="181"/>
      <c r="BC592" s="181"/>
      <c r="BD592" s="181"/>
      <c r="BE592" s="181"/>
      <c r="BF592" s="181"/>
      <c r="BG592" s="181"/>
      <c r="BH592" s="181"/>
      <c r="BI592" s="181"/>
      <c r="BJ592" s="181"/>
      <c r="BK592" s="181"/>
      <c r="BL592" s="181"/>
    </row>
    <row r="593" spans="1:64" x14ac:dyDescent="0.2">
      <c r="A593" s="18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c r="AB593" s="181"/>
      <c r="AC593" s="181"/>
      <c r="AD593" s="181"/>
      <c r="AE593" s="181"/>
      <c r="AF593" s="181"/>
      <c r="AG593" s="181"/>
      <c r="AH593" s="181"/>
      <c r="AI593" s="181"/>
      <c r="AJ593" s="181"/>
      <c r="AK593" s="181"/>
      <c r="AL593" s="181"/>
      <c r="AM593" s="181"/>
      <c r="AN593" s="181"/>
      <c r="AO593" s="181"/>
      <c r="AP593" s="181"/>
      <c r="AQ593" s="181"/>
      <c r="AR593" s="181"/>
      <c r="AS593" s="181"/>
      <c r="AT593" s="181"/>
      <c r="AU593" s="181"/>
      <c r="AV593" s="181"/>
      <c r="AW593" s="181"/>
      <c r="AX593" s="181"/>
      <c r="AY593" s="181"/>
      <c r="AZ593" s="181"/>
      <c r="BA593" s="181"/>
      <c r="BB593" s="181"/>
      <c r="BC593" s="181"/>
      <c r="BD593" s="181"/>
      <c r="BE593" s="181"/>
      <c r="BF593" s="181"/>
      <c r="BG593" s="181"/>
      <c r="BH593" s="181"/>
      <c r="BI593" s="181"/>
      <c r="BJ593" s="181"/>
      <c r="BK593" s="181"/>
      <c r="BL593" s="181"/>
    </row>
    <row r="594" spans="1:64" x14ac:dyDescent="0.2">
      <c r="A594" s="18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c r="AB594" s="181"/>
      <c r="AC594" s="181"/>
      <c r="AD594" s="181"/>
      <c r="AE594" s="181"/>
      <c r="AF594" s="181"/>
      <c r="AG594" s="181"/>
      <c r="AH594" s="181"/>
      <c r="AI594" s="181"/>
      <c r="AJ594" s="181"/>
      <c r="AK594" s="181"/>
      <c r="AL594" s="181"/>
      <c r="AM594" s="181"/>
      <c r="AN594" s="181"/>
      <c r="AO594" s="181"/>
      <c r="AP594" s="181"/>
      <c r="AQ594" s="181"/>
      <c r="AR594" s="181"/>
      <c r="AS594" s="181"/>
      <c r="AT594" s="181"/>
      <c r="AU594" s="181"/>
      <c r="AV594" s="181"/>
      <c r="AW594" s="181"/>
      <c r="AX594" s="181"/>
      <c r="AY594" s="181"/>
      <c r="AZ594" s="181"/>
      <c r="BA594" s="181"/>
      <c r="BB594" s="181"/>
      <c r="BC594" s="181"/>
      <c r="BD594" s="181"/>
      <c r="BE594" s="181"/>
      <c r="BF594" s="181"/>
      <c r="BG594" s="181"/>
      <c r="BH594" s="181"/>
      <c r="BI594" s="181"/>
      <c r="BJ594" s="181"/>
      <c r="BK594" s="181"/>
      <c r="BL594" s="181"/>
    </row>
    <row r="595" spans="1:64" x14ac:dyDescent="0.2">
      <c r="A595" s="18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c r="AB595" s="181"/>
      <c r="AC595" s="181"/>
      <c r="AD595" s="181"/>
      <c r="AE595" s="181"/>
      <c r="AF595" s="181"/>
      <c r="AG595" s="181"/>
      <c r="AH595" s="181"/>
      <c r="AI595" s="181"/>
      <c r="AJ595" s="181"/>
      <c r="AK595" s="181"/>
      <c r="AL595" s="181"/>
      <c r="AM595" s="181"/>
      <c r="AN595" s="181"/>
      <c r="AO595" s="181"/>
      <c r="AP595" s="181"/>
      <c r="AQ595" s="181"/>
      <c r="AR595" s="181"/>
      <c r="AS595" s="181"/>
      <c r="AT595" s="181"/>
      <c r="AU595" s="181"/>
      <c r="AV595" s="181"/>
      <c r="AW595" s="181"/>
      <c r="AX595" s="181"/>
      <c r="AY595" s="181"/>
      <c r="AZ595" s="181"/>
      <c r="BA595" s="181"/>
      <c r="BB595" s="181"/>
      <c r="BC595" s="181"/>
      <c r="BD595" s="181"/>
      <c r="BE595" s="181"/>
      <c r="BF595" s="181"/>
      <c r="BG595" s="181"/>
      <c r="BH595" s="181"/>
      <c r="BI595" s="181"/>
      <c r="BJ595" s="181"/>
      <c r="BK595" s="181"/>
      <c r="BL595" s="181"/>
    </row>
    <row r="596" spans="1:64" x14ac:dyDescent="0.2">
      <c r="A596" s="18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c r="AB596" s="181"/>
      <c r="AC596" s="181"/>
      <c r="AD596" s="181"/>
      <c r="AE596" s="181"/>
      <c r="AF596" s="181"/>
      <c r="AG596" s="181"/>
      <c r="AH596" s="181"/>
      <c r="AI596" s="181"/>
      <c r="AJ596" s="181"/>
      <c r="AK596" s="181"/>
      <c r="AL596" s="181"/>
      <c r="AM596" s="181"/>
      <c r="AN596" s="181"/>
      <c r="AO596" s="181"/>
      <c r="AP596" s="181"/>
      <c r="AQ596" s="181"/>
      <c r="AR596" s="181"/>
      <c r="AS596" s="181"/>
      <c r="AT596" s="181"/>
      <c r="AU596" s="181"/>
      <c r="AV596" s="181"/>
      <c r="AW596" s="181"/>
      <c r="AX596" s="181"/>
      <c r="AY596" s="181"/>
      <c r="AZ596" s="181"/>
      <c r="BA596" s="181"/>
      <c r="BB596" s="181"/>
      <c r="BC596" s="181"/>
      <c r="BD596" s="181"/>
      <c r="BE596" s="181"/>
      <c r="BF596" s="181"/>
      <c r="BG596" s="181"/>
      <c r="BH596" s="181"/>
      <c r="BI596" s="181"/>
      <c r="BJ596" s="181"/>
      <c r="BK596" s="181"/>
      <c r="BL596" s="181"/>
    </row>
    <row r="597" spans="1:64" x14ac:dyDescent="0.2">
      <c r="A597" s="18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c r="AB597" s="181"/>
      <c r="AC597" s="181"/>
      <c r="AD597" s="181"/>
      <c r="AE597" s="181"/>
      <c r="AF597" s="181"/>
      <c r="AG597" s="181"/>
      <c r="AH597" s="181"/>
      <c r="AI597" s="181"/>
      <c r="AJ597" s="181"/>
      <c r="AK597" s="181"/>
      <c r="AL597" s="181"/>
      <c r="AM597" s="181"/>
      <c r="AN597" s="181"/>
      <c r="AO597" s="181"/>
      <c r="AP597" s="181"/>
      <c r="AQ597" s="181"/>
      <c r="AR597" s="181"/>
      <c r="AS597" s="181"/>
      <c r="AT597" s="181"/>
      <c r="AU597" s="181"/>
      <c r="AV597" s="181"/>
      <c r="AW597" s="181"/>
      <c r="AX597" s="181"/>
      <c r="AY597" s="181"/>
      <c r="AZ597" s="181"/>
      <c r="BA597" s="181"/>
      <c r="BB597" s="181"/>
      <c r="BC597" s="181"/>
      <c r="BD597" s="181"/>
      <c r="BE597" s="181"/>
      <c r="BF597" s="181"/>
      <c r="BG597" s="181"/>
      <c r="BH597" s="181"/>
      <c r="BI597" s="181"/>
      <c r="BJ597" s="181"/>
      <c r="BK597" s="181"/>
      <c r="BL597" s="181"/>
    </row>
    <row r="598" spans="1:64" x14ac:dyDescent="0.2">
      <c r="A598" s="18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c r="AB598" s="181"/>
      <c r="AC598" s="181"/>
      <c r="AD598" s="181"/>
      <c r="AE598" s="181"/>
      <c r="AF598" s="181"/>
      <c r="AG598" s="181"/>
      <c r="AH598" s="181"/>
      <c r="AI598" s="181"/>
      <c r="AJ598" s="181"/>
      <c r="AK598" s="181"/>
      <c r="AL598" s="181"/>
      <c r="AM598" s="181"/>
      <c r="AN598" s="181"/>
      <c r="AO598" s="181"/>
      <c r="AP598" s="181"/>
      <c r="AQ598" s="181"/>
      <c r="AR598" s="181"/>
      <c r="AS598" s="181"/>
      <c r="AT598" s="181"/>
      <c r="AU598" s="181"/>
      <c r="AV598" s="181"/>
      <c r="AW598" s="181"/>
      <c r="AX598" s="181"/>
      <c r="AY598" s="181"/>
      <c r="AZ598" s="181"/>
      <c r="BA598" s="181"/>
      <c r="BB598" s="181"/>
      <c r="BC598" s="181"/>
      <c r="BD598" s="181"/>
      <c r="BE598" s="181"/>
      <c r="BF598" s="181"/>
      <c r="BG598" s="181"/>
      <c r="BH598" s="181"/>
      <c r="BI598" s="181"/>
      <c r="BJ598" s="181"/>
      <c r="BK598" s="181"/>
      <c r="BL598" s="181"/>
    </row>
    <row r="599" spans="1:64" x14ac:dyDescent="0.2">
      <c r="A599" s="18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c r="AB599" s="181"/>
      <c r="AC599" s="181"/>
      <c r="AD599" s="181"/>
      <c r="AE599" s="181"/>
      <c r="AF599" s="181"/>
      <c r="AG599" s="181"/>
      <c r="AH599" s="181"/>
      <c r="AI599" s="181"/>
      <c r="AJ599" s="181"/>
      <c r="AK599" s="181"/>
      <c r="AL599" s="181"/>
      <c r="AM599" s="181"/>
      <c r="AN599" s="181"/>
      <c r="AO599" s="181"/>
      <c r="AP599" s="181"/>
      <c r="AQ599" s="181"/>
      <c r="AR599" s="181"/>
      <c r="AS599" s="181"/>
      <c r="AT599" s="181"/>
      <c r="AU599" s="181"/>
      <c r="AV599" s="181"/>
      <c r="AW599" s="181"/>
      <c r="AX599" s="181"/>
      <c r="AY599" s="181"/>
      <c r="AZ599" s="181"/>
      <c r="BA599" s="181"/>
      <c r="BB599" s="181"/>
      <c r="BC599" s="181"/>
      <c r="BD599" s="181"/>
      <c r="BE599" s="181"/>
      <c r="BF599" s="181"/>
      <c r="BG599" s="181"/>
      <c r="BH599" s="181"/>
      <c r="BI599" s="181"/>
      <c r="BJ599" s="181"/>
      <c r="BK599" s="181"/>
      <c r="BL599" s="181"/>
    </row>
    <row r="600" spans="1:64" x14ac:dyDescent="0.2">
      <c r="A600" s="18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c r="AB600" s="181"/>
      <c r="AC600" s="181"/>
      <c r="AD600" s="181"/>
      <c r="AE600" s="181"/>
      <c r="AF600" s="181"/>
      <c r="AG600" s="181"/>
      <c r="AH600" s="181"/>
      <c r="AI600" s="181"/>
      <c r="AJ600" s="181"/>
      <c r="AK600" s="181"/>
      <c r="AL600" s="181"/>
      <c r="AM600" s="181"/>
      <c r="AN600" s="181"/>
      <c r="AO600" s="181"/>
      <c r="AP600" s="181"/>
      <c r="AQ600" s="181"/>
      <c r="AR600" s="181"/>
      <c r="AS600" s="181"/>
      <c r="AT600" s="181"/>
      <c r="AU600" s="181"/>
      <c r="AV600" s="181"/>
      <c r="AW600" s="181"/>
      <c r="AX600" s="181"/>
      <c r="AY600" s="181"/>
      <c r="AZ600" s="181"/>
      <c r="BA600" s="181"/>
      <c r="BB600" s="181"/>
      <c r="BC600" s="181"/>
      <c r="BD600" s="181"/>
      <c r="BE600" s="181"/>
      <c r="BF600" s="181"/>
      <c r="BG600" s="181"/>
      <c r="BH600" s="181"/>
      <c r="BI600" s="181"/>
      <c r="BJ600" s="181"/>
      <c r="BK600" s="181"/>
      <c r="BL600" s="181"/>
    </row>
    <row r="601" spans="1:64" x14ac:dyDescent="0.2">
      <c r="A601" s="18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c r="AB601" s="181"/>
      <c r="AC601" s="181"/>
      <c r="AD601" s="181"/>
      <c r="AE601" s="181"/>
      <c r="AF601" s="181"/>
      <c r="AG601" s="181"/>
      <c r="AH601" s="181"/>
      <c r="AI601" s="181"/>
      <c r="AJ601" s="181"/>
      <c r="AK601" s="181"/>
      <c r="AL601" s="181"/>
      <c r="AM601" s="181"/>
      <c r="AN601" s="181"/>
      <c r="AO601" s="181"/>
      <c r="AP601" s="181"/>
      <c r="AQ601" s="181"/>
      <c r="AR601" s="181"/>
      <c r="AS601" s="181"/>
      <c r="AT601" s="181"/>
      <c r="AU601" s="181"/>
      <c r="AV601" s="181"/>
      <c r="AW601" s="181"/>
      <c r="AX601" s="181"/>
      <c r="AY601" s="181"/>
      <c r="AZ601" s="181"/>
      <c r="BA601" s="181"/>
      <c r="BB601" s="181"/>
      <c r="BC601" s="181"/>
      <c r="BD601" s="181"/>
      <c r="BE601" s="181"/>
      <c r="BF601" s="181"/>
      <c r="BG601" s="181"/>
      <c r="BH601" s="181"/>
      <c r="BI601" s="181"/>
      <c r="BJ601" s="181"/>
      <c r="BK601" s="181"/>
      <c r="BL601" s="181"/>
    </row>
    <row r="602" spans="1:64" x14ac:dyDescent="0.2">
      <c r="A602" s="18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c r="AB602" s="181"/>
      <c r="AC602" s="181"/>
      <c r="AD602" s="181"/>
      <c r="AE602" s="181"/>
      <c r="AF602" s="181"/>
      <c r="AG602" s="181"/>
      <c r="AH602" s="181"/>
      <c r="AI602" s="181"/>
      <c r="AJ602" s="181"/>
      <c r="AK602" s="181"/>
      <c r="AL602" s="181"/>
      <c r="AM602" s="181"/>
      <c r="AN602" s="181"/>
      <c r="AO602" s="181"/>
      <c r="AP602" s="181"/>
      <c r="AQ602" s="181"/>
      <c r="AR602" s="181"/>
      <c r="AS602" s="181"/>
      <c r="AT602" s="181"/>
      <c r="AU602" s="181"/>
      <c r="AV602" s="181"/>
      <c r="AW602" s="181"/>
      <c r="AX602" s="181"/>
      <c r="AY602" s="181"/>
      <c r="AZ602" s="181"/>
      <c r="BA602" s="181"/>
      <c r="BB602" s="181"/>
      <c r="BC602" s="181"/>
      <c r="BD602" s="181"/>
      <c r="BE602" s="181"/>
      <c r="BF602" s="181"/>
      <c r="BG602" s="181"/>
      <c r="BH602" s="181"/>
      <c r="BI602" s="181"/>
      <c r="BJ602" s="181"/>
      <c r="BK602" s="181"/>
      <c r="BL602" s="181"/>
    </row>
    <row r="603" spans="1:64" x14ac:dyDescent="0.2">
      <c r="A603" s="18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c r="AB603" s="181"/>
      <c r="AC603" s="181"/>
      <c r="AD603" s="181"/>
      <c r="AE603" s="181"/>
      <c r="AF603" s="181"/>
      <c r="AG603" s="181"/>
      <c r="AH603" s="181"/>
      <c r="AI603" s="181"/>
      <c r="AJ603" s="181"/>
      <c r="AK603" s="181"/>
      <c r="AL603" s="181"/>
      <c r="AM603" s="181"/>
      <c r="AN603" s="181"/>
      <c r="AO603" s="181"/>
      <c r="AP603" s="181"/>
      <c r="AQ603" s="181"/>
      <c r="AR603" s="181"/>
      <c r="AS603" s="181"/>
      <c r="AT603" s="181"/>
      <c r="AU603" s="181"/>
      <c r="AV603" s="181"/>
      <c r="AW603" s="181"/>
      <c r="AX603" s="181"/>
      <c r="AY603" s="181"/>
      <c r="AZ603" s="181"/>
      <c r="BA603" s="181"/>
      <c r="BB603" s="181"/>
      <c r="BC603" s="181"/>
      <c r="BD603" s="181"/>
      <c r="BE603" s="181"/>
      <c r="BF603" s="181"/>
      <c r="BG603" s="181"/>
      <c r="BH603" s="181"/>
      <c r="BI603" s="181"/>
      <c r="BJ603" s="181"/>
      <c r="BK603" s="181"/>
      <c r="BL603" s="181"/>
    </row>
    <row r="604" spans="1:64" x14ac:dyDescent="0.2">
      <c r="A604" s="18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c r="AB604" s="181"/>
      <c r="AC604" s="181"/>
      <c r="AD604" s="181"/>
      <c r="AE604" s="181"/>
      <c r="AF604" s="181"/>
      <c r="AG604" s="181"/>
      <c r="AH604" s="181"/>
      <c r="AI604" s="181"/>
      <c r="AJ604" s="181"/>
      <c r="AK604" s="181"/>
      <c r="AL604" s="181"/>
      <c r="AM604" s="181"/>
      <c r="AN604" s="181"/>
      <c r="AO604" s="181"/>
      <c r="AP604" s="181"/>
      <c r="AQ604" s="181"/>
      <c r="AR604" s="181"/>
      <c r="AS604" s="181"/>
      <c r="AT604" s="181"/>
      <c r="AU604" s="181"/>
      <c r="AV604" s="181"/>
      <c r="AW604" s="181"/>
      <c r="AX604" s="181"/>
      <c r="AY604" s="181"/>
      <c r="AZ604" s="181"/>
      <c r="BA604" s="181"/>
      <c r="BB604" s="181"/>
      <c r="BC604" s="181"/>
      <c r="BD604" s="181"/>
      <c r="BE604" s="181"/>
      <c r="BF604" s="181"/>
      <c r="BG604" s="181"/>
      <c r="BH604" s="181"/>
      <c r="BI604" s="181"/>
      <c r="BJ604" s="181"/>
      <c r="BK604" s="181"/>
      <c r="BL604" s="181"/>
    </row>
    <row r="605" spans="1:64" x14ac:dyDescent="0.2">
      <c r="A605" s="18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c r="AB605" s="181"/>
      <c r="AC605" s="181"/>
      <c r="AD605" s="181"/>
      <c r="AE605" s="181"/>
      <c r="AF605" s="181"/>
      <c r="AG605" s="181"/>
      <c r="AH605" s="181"/>
      <c r="AI605" s="181"/>
      <c r="AJ605" s="181"/>
      <c r="AK605" s="181"/>
      <c r="AL605" s="181"/>
      <c r="AM605" s="181"/>
      <c r="AN605" s="181"/>
      <c r="AO605" s="181"/>
      <c r="AP605" s="181"/>
      <c r="AQ605" s="181"/>
      <c r="AR605" s="181"/>
      <c r="AS605" s="181"/>
      <c r="AT605" s="181"/>
      <c r="AU605" s="181"/>
      <c r="AV605" s="181"/>
      <c r="AW605" s="181"/>
      <c r="AX605" s="181"/>
      <c r="AY605" s="181"/>
      <c r="AZ605" s="181"/>
      <c r="BA605" s="181"/>
      <c r="BB605" s="181"/>
      <c r="BC605" s="181"/>
      <c r="BD605" s="181"/>
      <c r="BE605" s="181"/>
      <c r="BF605" s="181"/>
      <c r="BG605" s="181"/>
      <c r="BH605" s="181"/>
      <c r="BI605" s="181"/>
      <c r="BJ605" s="181"/>
      <c r="BK605" s="181"/>
      <c r="BL605" s="181"/>
    </row>
    <row r="606" spans="1:64" x14ac:dyDescent="0.2">
      <c r="A606" s="18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c r="AB606" s="181"/>
      <c r="AC606" s="181"/>
      <c r="AD606" s="181"/>
      <c r="AE606" s="181"/>
      <c r="AF606" s="181"/>
      <c r="AG606" s="181"/>
      <c r="AH606" s="181"/>
      <c r="AI606" s="181"/>
      <c r="AJ606" s="181"/>
      <c r="AK606" s="181"/>
      <c r="AL606" s="181"/>
      <c r="AM606" s="181"/>
      <c r="AN606" s="181"/>
      <c r="AO606" s="181"/>
      <c r="AP606" s="181"/>
      <c r="AQ606" s="181"/>
      <c r="AR606" s="181"/>
      <c r="AS606" s="181"/>
      <c r="AT606" s="181"/>
      <c r="AU606" s="181"/>
      <c r="AV606" s="181"/>
      <c r="AW606" s="181"/>
      <c r="AX606" s="181"/>
      <c r="AY606" s="181"/>
      <c r="AZ606" s="181"/>
      <c r="BA606" s="181"/>
      <c r="BB606" s="181"/>
      <c r="BC606" s="181"/>
      <c r="BD606" s="181"/>
      <c r="BE606" s="181"/>
      <c r="BF606" s="181"/>
      <c r="BG606" s="181"/>
      <c r="BH606" s="181"/>
      <c r="BI606" s="181"/>
      <c r="BJ606" s="181"/>
      <c r="BK606" s="181"/>
      <c r="BL606" s="181"/>
    </row>
    <row r="607" spans="1:64" x14ac:dyDescent="0.2">
      <c r="A607" s="18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c r="AB607" s="181"/>
      <c r="AC607" s="181"/>
      <c r="AD607" s="181"/>
      <c r="AE607" s="181"/>
      <c r="AF607" s="181"/>
      <c r="AG607" s="181"/>
      <c r="AH607" s="181"/>
      <c r="AI607" s="181"/>
      <c r="AJ607" s="181"/>
      <c r="AK607" s="181"/>
      <c r="AL607" s="181"/>
      <c r="AM607" s="181"/>
      <c r="AN607" s="181"/>
      <c r="AO607" s="181"/>
      <c r="AP607" s="181"/>
      <c r="AQ607" s="181"/>
      <c r="AR607" s="181"/>
      <c r="AS607" s="181"/>
      <c r="AT607" s="181"/>
      <c r="AU607" s="181"/>
      <c r="AV607" s="181"/>
      <c r="AW607" s="181"/>
      <c r="AX607" s="181"/>
      <c r="AY607" s="181"/>
      <c r="AZ607" s="181"/>
      <c r="BA607" s="181"/>
      <c r="BB607" s="181"/>
      <c r="BC607" s="181"/>
      <c r="BD607" s="181"/>
      <c r="BE607" s="181"/>
      <c r="BF607" s="181"/>
      <c r="BG607" s="181"/>
      <c r="BH607" s="181"/>
      <c r="BI607" s="181"/>
      <c r="BJ607" s="181"/>
      <c r="BK607" s="181"/>
      <c r="BL607" s="181"/>
    </row>
    <row r="608" spans="1:64" x14ac:dyDescent="0.2">
      <c r="A608" s="18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c r="AB608" s="181"/>
      <c r="AC608" s="181"/>
      <c r="AD608" s="181"/>
      <c r="AE608" s="181"/>
      <c r="AF608" s="181"/>
      <c r="AG608" s="181"/>
      <c r="AH608" s="181"/>
      <c r="AI608" s="181"/>
      <c r="AJ608" s="181"/>
      <c r="AK608" s="181"/>
      <c r="AL608" s="181"/>
      <c r="AM608" s="181"/>
      <c r="AN608" s="181"/>
      <c r="AO608" s="181"/>
      <c r="AP608" s="181"/>
      <c r="AQ608" s="181"/>
      <c r="AR608" s="181"/>
      <c r="AS608" s="181"/>
      <c r="AT608" s="181"/>
      <c r="AU608" s="181"/>
      <c r="AV608" s="181"/>
      <c r="AW608" s="181"/>
      <c r="AX608" s="181"/>
      <c r="AY608" s="181"/>
      <c r="AZ608" s="181"/>
      <c r="BA608" s="181"/>
      <c r="BB608" s="181"/>
      <c r="BC608" s="181"/>
      <c r="BD608" s="181"/>
      <c r="BE608" s="181"/>
      <c r="BF608" s="181"/>
      <c r="BG608" s="181"/>
      <c r="BH608" s="181"/>
      <c r="BI608" s="181"/>
      <c r="BJ608" s="181"/>
      <c r="BK608" s="181"/>
      <c r="BL608" s="181"/>
    </row>
    <row r="609" spans="1:64" x14ac:dyDescent="0.2">
      <c r="A609" s="18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c r="AB609" s="181"/>
      <c r="AC609" s="181"/>
      <c r="AD609" s="181"/>
      <c r="AE609" s="181"/>
      <c r="AF609" s="181"/>
      <c r="AG609" s="181"/>
      <c r="AH609" s="181"/>
      <c r="AI609" s="181"/>
      <c r="AJ609" s="181"/>
      <c r="AK609" s="181"/>
      <c r="AL609" s="181"/>
      <c r="AM609" s="181"/>
      <c r="AN609" s="181"/>
      <c r="AO609" s="181"/>
      <c r="AP609" s="181"/>
      <c r="AQ609" s="181"/>
      <c r="AR609" s="181"/>
      <c r="AS609" s="181"/>
      <c r="AT609" s="181"/>
      <c r="AU609" s="181"/>
      <c r="AV609" s="181"/>
      <c r="AW609" s="181"/>
      <c r="AX609" s="181"/>
      <c r="AY609" s="181"/>
      <c r="AZ609" s="181"/>
      <c r="BA609" s="181"/>
      <c r="BB609" s="181"/>
      <c r="BC609" s="181"/>
      <c r="BD609" s="181"/>
      <c r="BE609" s="181"/>
      <c r="BF609" s="181"/>
      <c r="BG609" s="181"/>
      <c r="BH609" s="181"/>
      <c r="BI609" s="181"/>
      <c r="BJ609" s="181"/>
      <c r="BK609" s="181"/>
      <c r="BL609" s="181"/>
    </row>
    <row r="610" spans="1:64" x14ac:dyDescent="0.2">
      <c r="A610" s="18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c r="AB610" s="181"/>
      <c r="AC610" s="181"/>
      <c r="AD610" s="181"/>
      <c r="AE610" s="181"/>
      <c r="AF610" s="181"/>
      <c r="AG610" s="181"/>
      <c r="AH610" s="181"/>
      <c r="AI610" s="181"/>
      <c r="AJ610" s="181"/>
      <c r="AK610" s="181"/>
      <c r="AL610" s="181"/>
      <c r="AM610" s="181"/>
      <c r="AN610" s="181"/>
      <c r="AO610" s="181"/>
      <c r="AP610" s="181"/>
      <c r="AQ610" s="181"/>
      <c r="AR610" s="181"/>
      <c r="AS610" s="181"/>
      <c r="AT610" s="181"/>
      <c r="AU610" s="181"/>
      <c r="AV610" s="181"/>
      <c r="AW610" s="181"/>
      <c r="AX610" s="181"/>
      <c r="AY610" s="181"/>
      <c r="AZ610" s="181"/>
      <c r="BA610" s="181"/>
      <c r="BB610" s="181"/>
      <c r="BC610" s="181"/>
      <c r="BD610" s="181"/>
      <c r="BE610" s="181"/>
      <c r="BF610" s="181"/>
      <c r="BG610" s="181"/>
      <c r="BH610" s="181"/>
      <c r="BI610" s="181"/>
      <c r="BJ610" s="181"/>
      <c r="BK610" s="181"/>
      <c r="BL610" s="181"/>
    </row>
    <row r="611" spans="1:64" x14ac:dyDescent="0.2">
      <c r="A611" s="18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c r="AB611" s="181"/>
      <c r="AC611" s="181"/>
      <c r="AD611" s="181"/>
      <c r="AE611" s="181"/>
      <c r="AF611" s="181"/>
      <c r="AG611" s="181"/>
      <c r="AH611" s="181"/>
      <c r="AI611" s="181"/>
      <c r="AJ611" s="181"/>
      <c r="AK611" s="181"/>
      <c r="AL611" s="181"/>
      <c r="AM611" s="181"/>
      <c r="AN611" s="181"/>
      <c r="AO611" s="181"/>
      <c r="AP611" s="181"/>
      <c r="AQ611" s="181"/>
      <c r="AR611" s="181"/>
      <c r="AS611" s="181"/>
      <c r="AT611" s="181"/>
      <c r="AU611" s="181"/>
      <c r="AV611" s="181"/>
      <c r="AW611" s="181"/>
      <c r="AX611" s="181"/>
      <c r="AY611" s="181"/>
      <c r="AZ611" s="181"/>
      <c r="BA611" s="181"/>
      <c r="BB611" s="181"/>
      <c r="BC611" s="181"/>
      <c r="BD611" s="181"/>
      <c r="BE611" s="181"/>
      <c r="BF611" s="181"/>
      <c r="BG611" s="181"/>
      <c r="BH611" s="181"/>
      <c r="BI611" s="181"/>
      <c r="BJ611" s="181"/>
      <c r="BK611" s="181"/>
      <c r="BL611" s="181"/>
    </row>
    <row r="612" spans="1:64" x14ac:dyDescent="0.2">
      <c r="A612" s="18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c r="AB612" s="181"/>
      <c r="AC612" s="181"/>
      <c r="AD612" s="181"/>
      <c r="AE612" s="181"/>
      <c r="AF612" s="181"/>
      <c r="AG612" s="181"/>
      <c r="AH612" s="181"/>
      <c r="AI612" s="181"/>
      <c r="AJ612" s="181"/>
      <c r="AK612" s="181"/>
      <c r="AL612" s="181"/>
      <c r="AM612" s="181"/>
      <c r="AN612" s="181"/>
      <c r="AO612" s="181"/>
      <c r="AP612" s="181"/>
      <c r="AQ612" s="181"/>
      <c r="AR612" s="181"/>
      <c r="AS612" s="181"/>
      <c r="AT612" s="181"/>
      <c r="AU612" s="181"/>
      <c r="AV612" s="181"/>
      <c r="AW612" s="181"/>
      <c r="AX612" s="181"/>
      <c r="AY612" s="181"/>
      <c r="AZ612" s="181"/>
      <c r="BA612" s="181"/>
      <c r="BB612" s="181"/>
      <c r="BC612" s="181"/>
      <c r="BD612" s="181"/>
      <c r="BE612" s="181"/>
      <c r="BF612" s="181"/>
      <c r="BG612" s="181"/>
      <c r="BH612" s="181"/>
      <c r="BI612" s="181"/>
      <c r="BJ612" s="181"/>
      <c r="BK612" s="181"/>
      <c r="BL612" s="181"/>
    </row>
    <row r="613" spans="1:64" x14ac:dyDescent="0.2">
      <c r="A613" s="18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c r="AB613" s="181"/>
      <c r="AC613" s="181"/>
      <c r="AD613" s="181"/>
      <c r="AE613" s="181"/>
      <c r="AF613" s="181"/>
      <c r="AG613" s="181"/>
      <c r="AH613" s="181"/>
      <c r="AI613" s="181"/>
      <c r="AJ613" s="181"/>
      <c r="AK613" s="181"/>
      <c r="AL613" s="181"/>
      <c r="AM613" s="181"/>
      <c r="AN613" s="181"/>
      <c r="AO613" s="181"/>
      <c r="AP613" s="181"/>
      <c r="AQ613" s="181"/>
      <c r="AR613" s="181"/>
      <c r="AS613" s="181"/>
      <c r="AT613" s="181"/>
      <c r="AU613" s="181"/>
      <c r="AV613" s="181"/>
      <c r="AW613" s="181"/>
      <c r="AX613" s="181"/>
      <c r="AY613" s="181"/>
      <c r="AZ613" s="181"/>
      <c r="BA613" s="181"/>
      <c r="BB613" s="181"/>
      <c r="BC613" s="181"/>
      <c r="BD613" s="181"/>
      <c r="BE613" s="181"/>
      <c r="BF613" s="181"/>
      <c r="BG613" s="181"/>
      <c r="BH613" s="181"/>
      <c r="BI613" s="181"/>
      <c r="BJ613" s="181"/>
      <c r="BK613" s="181"/>
      <c r="BL613" s="181"/>
    </row>
    <row r="614" spans="1:64" x14ac:dyDescent="0.2">
      <c r="A614" s="18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c r="AB614" s="181"/>
      <c r="AC614" s="181"/>
      <c r="AD614" s="181"/>
      <c r="AE614" s="181"/>
      <c r="AF614" s="181"/>
      <c r="AG614" s="181"/>
      <c r="AH614" s="181"/>
      <c r="AI614" s="181"/>
      <c r="AJ614" s="181"/>
      <c r="AK614" s="181"/>
      <c r="AL614" s="181"/>
      <c r="AM614" s="181"/>
      <c r="AN614" s="181"/>
      <c r="AO614" s="181"/>
      <c r="AP614" s="181"/>
      <c r="AQ614" s="181"/>
      <c r="AR614" s="181"/>
      <c r="AS614" s="181"/>
      <c r="AT614" s="181"/>
      <c r="AU614" s="181"/>
      <c r="AV614" s="181"/>
      <c r="AW614" s="181"/>
      <c r="AX614" s="181"/>
      <c r="AY614" s="181"/>
      <c r="AZ614" s="181"/>
      <c r="BA614" s="181"/>
      <c r="BB614" s="181"/>
      <c r="BC614" s="181"/>
      <c r="BD614" s="181"/>
      <c r="BE614" s="181"/>
      <c r="BF614" s="181"/>
      <c r="BG614" s="181"/>
      <c r="BH614" s="181"/>
      <c r="BI614" s="181"/>
      <c r="BJ614" s="181"/>
      <c r="BK614" s="181"/>
      <c r="BL614" s="181"/>
    </row>
    <row r="615" spans="1:64" x14ac:dyDescent="0.2">
      <c r="A615" s="18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c r="AB615" s="181"/>
      <c r="AC615" s="181"/>
      <c r="AD615" s="181"/>
      <c r="AE615" s="181"/>
      <c r="AF615" s="181"/>
      <c r="AG615" s="181"/>
      <c r="AH615" s="181"/>
      <c r="AI615" s="181"/>
      <c r="AJ615" s="181"/>
      <c r="AK615" s="181"/>
      <c r="AL615" s="181"/>
      <c r="AM615" s="181"/>
      <c r="AN615" s="181"/>
      <c r="AO615" s="181"/>
      <c r="AP615" s="181"/>
      <c r="AQ615" s="181"/>
      <c r="AR615" s="181"/>
      <c r="AS615" s="181"/>
      <c r="AT615" s="181"/>
      <c r="AU615" s="181"/>
      <c r="AV615" s="181"/>
      <c r="AW615" s="181"/>
      <c r="AX615" s="181"/>
      <c r="AY615" s="181"/>
      <c r="AZ615" s="181"/>
      <c r="BA615" s="181"/>
      <c r="BB615" s="181"/>
      <c r="BC615" s="181"/>
      <c r="BD615" s="181"/>
      <c r="BE615" s="181"/>
      <c r="BF615" s="181"/>
      <c r="BG615" s="181"/>
      <c r="BH615" s="181"/>
      <c r="BI615" s="181"/>
      <c r="BJ615" s="181"/>
      <c r="BK615" s="181"/>
      <c r="BL615" s="181"/>
    </row>
    <row r="616" spans="1:64" x14ac:dyDescent="0.2">
      <c r="A616" s="18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c r="AB616" s="181"/>
      <c r="AC616" s="181"/>
      <c r="AD616" s="181"/>
      <c r="AE616" s="181"/>
      <c r="AF616" s="181"/>
      <c r="AG616" s="181"/>
      <c r="AH616" s="181"/>
      <c r="AI616" s="181"/>
      <c r="AJ616" s="181"/>
      <c r="AK616" s="181"/>
      <c r="AL616" s="181"/>
      <c r="AM616" s="181"/>
      <c r="AN616" s="181"/>
      <c r="AO616" s="181"/>
      <c r="AP616" s="181"/>
      <c r="AQ616" s="181"/>
      <c r="AR616" s="181"/>
      <c r="AS616" s="181"/>
      <c r="AT616" s="181"/>
      <c r="AU616" s="181"/>
      <c r="AV616" s="181"/>
      <c r="AW616" s="181"/>
      <c r="AX616" s="181"/>
      <c r="AY616" s="181"/>
      <c r="AZ616" s="181"/>
      <c r="BA616" s="181"/>
      <c r="BB616" s="181"/>
      <c r="BC616" s="181"/>
      <c r="BD616" s="181"/>
      <c r="BE616" s="181"/>
      <c r="BF616" s="181"/>
      <c r="BG616" s="181"/>
      <c r="BH616" s="181"/>
      <c r="BI616" s="181"/>
      <c r="BJ616" s="181"/>
      <c r="BK616" s="181"/>
      <c r="BL616" s="181"/>
    </row>
    <row r="617" spans="1:64" x14ac:dyDescent="0.2">
      <c r="A617" s="18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c r="AB617" s="181"/>
      <c r="AC617" s="181"/>
      <c r="AD617" s="181"/>
      <c r="AE617" s="181"/>
      <c r="AF617" s="181"/>
      <c r="AG617" s="181"/>
      <c r="AH617" s="181"/>
      <c r="AI617" s="181"/>
      <c r="AJ617" s="181"/>
      <c r="AK617" s="181"/>
      <c r="AL617" s="181"/>
      <c r="AM617" s="181"/>
      <c r="AN617" s="181"/>
      <c r="AO617" s="181"/>
      <c r="AP617" s="181"/>
      <c r="AQ617" s="181"/>
      <c r="AR617" s="181"/>
      <c r="AS617" s="181"/>
      <c r="AT617" s="181"/>
      <c r="AU617" s="181"/>
      <c r="AV617" s="181"/>
      <c r="AW617" s="181"/>
      <c r="AX617" s="181"/>
      <c r="AY617" s="181"/>
      <c r="AZ617" s="181"/>
      <c r="BA617" s="181"/>
      <c r="BB617" s="181"/>
      <c r="BC617" s="181"/>
      <c r="BD617" s="181"/>
      <c r="BE617" s="181"/>
      <c r="BF617" s="181"/>
      <c r="BG617" s="181"/>
      <c r="BH617" s="181"/>
      <c r="BI617" s="181"/>
      <c r="BJ617" s="181"/>
      <c r="BK617" s="181"/>
      <c r="BL617" s="181"/>
    </row>
    <row r="618" spans="1:64" x14ac:dyDescent="0.2">
      <c r="A618" s="18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c r="AB618" s="181"/>
      <c r="AC618" s="181"/>
      <c r="AD618" s="181"/>
      <c r="AE618" s="181"/>
      <c r="AF618" s="181"/>
      <c r="AG618" s="181"/>
      <c r="AH618" s="181"/>
      <c r="AI618" s="181"/>
      <c r="AJ618" s="181"/>
      <c r="AK618" s="181"/>
      <c r="AL618" s="181"/>
      <c r="AM618" s="181"/>
      <c r="AN618" s="181"/>
      <c r="AO618" s="181"/>
      <c r="AP618" s="181"/>
      <c r="AQ618" s="181"/>
      <c r="AR618" s="181"/>
      <c r="AS618" s="181"/>
      <c r="AT618" s="181"/>
      <c r="AU618" s="181"/>
      <c r="AV618" s="181"/>
      <c r="AW618" s="181"/>
      <c r="AX618" s="181"/>
      <c r="AY618" s="181"/>
      <c r="AZ618" s="181"/>
      <c r="BA618" s="181"/>
      <c r="BB618" s="181"/>
      <c r="BC618" s="181"/>
      <c r="BD618" s="181"/>
      <c r="BE618" s="181"/>
      <c r="BF618" s="181"/>
      <c r="BG618" s="181"/>
      <c r="BH618" s="181"/>
      <c r="BI618" s="181"/>
      <c r="BJ618" s="181"/>
      <c r="BK618" s="181"/>
      <c r="BL618" s="181"/>
    </row>
    <row r="619" spans="1:64" x14ac:dyDescent="0.2">
      <c r="A619" s="18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c r="AB619" s="181"/>
      <c r="AC619" s="181"/>
      <c r="AD619" s="181"/>
      <c r="AE619" s="181"/>
      <c r="AF619" s="181"/>
      <c r="AG619" s="181"/>
      <c r="AH619" s="181"/>
      <c r="AI619" s="181"/>
      <c r="AJ619" s="181"/>
      <c r="AK619" s="181"/>
      <c r="AL619" s="181"/>
      <c r="AM619" s="181"/>
      <c r="AN619" s="181"/>
      <c r="AO619" s="181"/>
      <c r="AP619" s="181"/>
      <c r="AQ619" s="181"/>
      <c r="AR619" s="181"/>
      <c r="AS619" s="181"/>
      <c r="AT619" s="181"/>
      <c r="AU619" s="181"/>
      <c r="AV619" s="181"/>
      <c r="AW619" s="181"/>
      <c r="AX619" s="181"/>
      <c r="AY619" s="181"/>
      <c r="AZ619" s="181"/>
      <c r="BA619" s="181"/>
      <c r="BB619" s="181"/>
      <c r="BC619" s="181"/>
      <c r="BD619" s="181"/>
      <c r="BE619" s="181"/>
      <c r="BF619" s="181"/>
      <c r="BG619" s="181"/>
      <c r="BH619" s="181"/>
      <c r="BI619" s="181"/>
      <c r="BJ619" s="181"/>
      <c r="BK619" s="181"/>
      <c r="BL619" s="181"/>
    </row>
    <row r="620" spans="1:64" x14ac:dyDescent="0.2">
      <c r="A620" s="18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c r="AB620" s="181"/>
      <c r="AC620" s="181"/>
      <c r="AD620" s="181"/>
      <c r="AE620" s="181"/>
      <c r="AF620" s="181"/>
      <c r="AG620" s="181"/>
      <c r="AH620" s="181"/>
      <c r="AI620" s="181"/>
      <c r="AJ620" s="181"/>
      <c r="AK620" s="181"/>
      <c r="AL620" s="181"/>
      <c r="AM620" s="181"/>
      <c r="AN620" s="181"/>
      <c r="AO620" s="181"/>
      <c r="AP620" s="181"/>
      <c r="AQ620" s="181"/>
      <c r="AR620" s="181"/>
      <c r="AS620" s="181"/>
      <c r="AT620" s="181"/>
      <c r="AU620" s="181"/>
      <c r="AV620" s="181"/>
      <c r="AW620" s="181"/>
      <c r="AX620" s="181"/>
      <c r="AY620" s="181"/>
      <c r="AZ620" s="181"/>
      <c r="BA620" s="181"/>
      <c r="BB620" s="181"/>
      <c r="BC620" s="181"/>
      <c r="BD620" s="181"/>
      <c r="BE620" s="181"/>
      <c r="BF620" s="181"/>
      <c r="BG620" s="181"/>
      <c r="BH620" s="181"/>
      <c r="BI620" s="181"/>
      <c r="BJ620" s="181"/>
      <c r="BK620" s="181"/>
      <c r="BL620" s="181"/>
    </row>
    <row r="621" spans="1:64" x14ac:dyDescent="0.2">
      <c r="A621" s="18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c r="AB621" s="181"/>
      <c r="AC621" s="181"/>
      <c r="AD621" s="181"/>
      <c r="AE621" s="181"/>
      <c r="AF621" s="181"/>
      <c r="AG621" s="181"/>
      <c r="AH621" s="181"/>
      <c r="AI621" s="181"/>
      <c r="AJ621" s="181"/>
      <c r="AK621" s="181"/>
      <c r="AL621" s="181"/>
      <c r="AM621" s="181"/>
      <c r="AN621" s="181"/>
      <c r="AO621" s="181"/>
      <c r="AP621" s="181"/>
      <c r="AQ621" s="181"/>
      <c r="AR621" s="181"/>
      <c r="AS621" s="181"/>
      <c r="AT621" s="181"/>
      <c r="AU621" s="181"/>
      <c r="AV621" s="181"/>
      <c r="AW621" s="181"/>
      <c r="AX621" s="181"/>
      <c r="AY621" s="181"/>
      <c r="AZ621" s="181"/>
      <c r="BA621" s="181"/>
      <c r="BB621" s="181"/>
      <c r="BC621" s="181"/>
      <c r="BD621" s="181"/>
      <c r="BE621" s="181"/>
      <c r="BF621" s="181"/>
      <c r="BG621" s="181"/>
      <c r="BH621" s="181"/>
      <c r="BI621" s="181"/>
      <c r="BJ621" s="181"/>
      <c r="BK621" s="181"/>
      <c r="BL621" s="181"/>
    </row>
    <row r="622" spans="1:64" x14ac:dyDescent="0.2">
      <c r="A622" s="18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c r="AB622" s="181"/>
      <c r="AC622" s="181"/>
      <c r="AD622" s="181"/>
      <c r="AE622" s="181"/>
      <c r="AF622" s="181"/>
      <c r="AG622" s="181"/>
      <c r="AH622" s="181"/>
      <c r="AI622" s="181"/>
      <c r="AJ622" s="181"/>
      <c r="AK622" s="181"/>
      <c r="AL622" s="181"/>
      <c r="AM622" s="181"/>
      <c r="AN622" s="181"/>
      <c r="AO622" s="181"/>
      <c r="AP622" s="181"/>
      <c r="AQ622" s="181"/>
      <c r="AR622" s="181"/>
      <c r="AS622" s="181"/>
      <c r="AT622" s="181"/>
      <c r="AU622" s="181"/>
      <c r="AV622" s="181"/>
      <c r="AW622" s="181"/>
      <c r="AX622" s="181"/>
      <c r="AY622" s="181"/>
      <c r="AZ622" s="181"/>
      <c r="BA622" s="181"/>
      <c r="BB622" s="181"/>
      <c r="BC622" s="181"/>
      <c r="BD622" s="181"/>
      <c r="BE622" s="181"/>
      <c r="BF622" s="181"/>
      <c r="BG622" s="181"/>
      <c r="BH622" s="181"/>
      <c r="BI622" s="181"/>
      <c r="BJ622" s="181"/>
      <c r="BK622" s="181"/>
      <c r="BL622" s="181"/>
    </row>
    <row r="623" spans="1:64" x14ac:dyDescent="0.2">
      <c r="A623" s="18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c r="AB623" s="181"/>
      <c r="AC623" s="181"/>
      <c r="AD623" s="181"/>
      <c r="AE623" s="181"/>
      <c r="AF623" s="181"/>
      <c r="AG623" s="181"/>
      <c r="AH623" s="181"/>
      <c r="AI623" s="181"/>
      <c r="AJ623" s="181"/>
      <c r="AK623" s="181"/>
      <c r="AL623" s="181"/>
      <c r="AM623" s="181"/>
      <c r="AN623" s="181"/>
      <c r="AO623" s="181"/>
      <c r="AP623" s="181"/>
      <c r="AQ623" s="181"/>
      <c r="AR623" s="181"/>
      <c r="AS623" s="181"/>
      <c r="AT623" s="181"/>
      <c r="AU623" s="181"/>
      <c r="AV623" s="181"/>
      <c r="AW623" s="181"/>
      <c r="AX623" s="181"/>
      <c r="AY623" s="181"/>
      <c r="AZ623" s="181"/>
      <c r="BA623" s="181"/>
      <c r="BB623" s="181"/>
      <c r="BC623" s="181"/>
      <c r="BD623" s="181"/>
      <c r="BE623" s="181"/>
      <c r="BF623" s="181"/>
      <c r="BG623" s="181"/>
      <c r="BH623" s="181"/>
      <c r="BI623" s="181"/>
      <c r="BJ623" s="181"/>
      <c r="BK623" s="181"/>
      <c r="BL623" s="181"/>
    </row>
    <row r="624" spans="1:64" x14ac:dyDescent="0.2">
      <c r="A624" s="18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c r="AB624" s="181"/>
      <c r="AC624" s="181"/>
      <c r="AD624" s="181"/>
      <c r="AE624" s="181"/>
      <c r="AF624" s="181"/>
      <c r="AG624" s="181"/>
      <c r="AH624" s="181"/>
      <c r="AI624" s="181"/>
      <c r="AJ624" s="181"/>
      <c r="AK624" s="181"/>
      <c r="AL624" s="181"/>
      <c r="AM624" s="181"/>
      <c r="AN624" s="181"/>
      <c r="AO624" s="181"/>
      <c r="AP624" s="181"/>
      <c r="AQ624" s="181"/>
      <c r="AR624" s="181"/>
      <c r="AS624" s="181"/>
      <c r="AT624" s="181"/>
      <c r="AU624" s="181"/>
      <c r="AV624" s="181"/>
      <c r="AW624" s="181"/>
      <c r="AX624" s="181"/>
      <c r="AY624" s="181"/>
      <c r="AZ624" s="181"/>
      <c r="BA624" s="181"/>
      <c r="BB624" s="181"/>
      <c r="BC624" s="181"/>
      <c r="BD624" s="181"/>
      <c r="BE624" s="181"/>
      <c r="BF624" s="181"/>
      <c r="BG624" s="181"/>
      <c r="BH624" s="181"/>
      <c r="BI624" s="181"/>
      <c r="BJ624" s="181"/>
      <c r="BK624" s="181"/>
      <c r="BL624" s="181"/>
    </row>
    <row r="625" spans="1:64" x14ac:dyDescent="0.2">
      <c r="A625" s="18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c r="AB625" s="181"/>
      <c r="AC625" s="181"/>
      <c r="AD625" s="181"/>
      <c r="AE625" s="181"/>
      <c r="AF625" s="181"/>
      <c r="AG625" s="181"/>
      <c r="AH625" s="181"/>
      <c r="AI625" s="181"/>
      <c r="AJ625" s="181"/>
      <c r="AK625" s="181"/>
      <c r="AL625" s="181"/>
      <c r="AM625" s="181"/>
      <c r="AN625" s="181"/>
      <c r="AO625" s="181"/>
      <c r="AP625" s="181"/>
      <c r="AQ625" s="181"/>
      <c r="AR625" s="181"/>
      <c r="AS625" s="181"/>
      <c r="AT625" s="181"/>
      <c r="AU625" s="181"/>
      <c r="AV625" s="181"/>
      <c r="AW625" s="181"/>
      <c r="AX625" s="181"/>
      <c r="AY625" s="181"/>
      <c r="AZ625" s="181"/>
      <c r="BA625" s="181"/>
      <c r="BB625" s="181"/>
      <c r="BC625" s="181"/>
      <c r="BD625" s="181"/>
      <c r="BE625" s="181"/>
      <c r="BF625" s="181"/>
      <c r="BG625" s="181"/>
      <c r="BH625" s="181"/>
      <c r="BI625" s="181"/>
      <c r="BJ625" s="181"/>
      <c r="BK625" s="181"/>
      <c r="BL625" s="181"/>
    </row>
    <row r="626" spans="1:64" x14ac:dyDescent="0.2">
      <c r="A626" s="18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c r="AB626" s="181"/>
      <c r="AC626" s="181"/>
      <c r="AD626" s="181"/>
      <c r="AE626" s="181"/>
      <c r="AF626" s="181"/>
      <c r="AG626" s="181"/>
      <c r="AH626" s="181"/>
      <c r="AI626" s="181"/>
      <c r="AJ626" s="181"/>
      <c r="AK626" s="181"/>
      <c r="AL626" s="181"/>
      <c r="AM626" s="181"/>
      <c r="AN626" s="181"/>
      <c r="AO626" s="181"/>
      <c r="AP626" s="181"/>
      <c r="AQ626" s="181"/>
      <c r="AR626" s="181"/>
      <c r="AS626" s="181"/>
      <c r="AT626" s="181"/>
      <c r="AU626" s="181"/>
      <c r="AV626" s="181"/>
      <c r="AW626" s="181"/>
      <c r="AX626" s="181"/>
      <c r="AY626" s="181"/>
      <c r="AZ626" s="181"/>
      <c r="BA626" s="181"/>
      <c r="BB626" s="181"/>
      <c r="BC626" s="181"/>
      <c r="BD626" s="181"/>
      <c r="BE626" s="181"/>
      <c r="BF626" s="181"/>
      <c r="BG626" s="181"/>
      <c r="BH626" s="181"/>
      <c r="BI626" s="181"/>
      <c r="BJ626" s="181"/>
      <c r="BK626" s="181"/>
      <c r="BL626" s="181"/>
    </row>
    <row r="627" spans="1:64" x14ac:dyDescent="0.2">
      <c r="A627" s="18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c r="AB627" s="181"/>
      <c r="AC627" s="181"/>
      <c r="AD627" s="181"/>
      <c r="AE627" s="181"/>
      <c r="AF627" s="181"/>
      <c r="AG627" s="181"/>
      <c r="AH627" s="181"/>
      <c r="AI627" s="181"/>
      <c r="AJ627" s="181"/>
      <c r="AK627" s="181"/>
      <c r="AL627" s="181"/>
      <c r="AM627" s="181"/>
      <c r="AN627" s="181"/>
      <c r="AO627" s="181"/>
      <c r="AP627" s="181"/>
      <c r="AQ627" s="181"/>
      <c r="AR627" s="181"/>
      <c r="AS627" s="181"/>
      <c r="AT627" s="181"/>
      <c r="AU627" s="181"/>
      <c r="AV627" s="181"/>
      <c r="AW627" s="181"/>
      <c r="AX627" s="181"/>
      <c r="AY627" s="181"/>
      <c r="AZ627" s="181"/>
      <c r="BA627" s="181"/>
      <c r="BB627" s="181"/>
      <c r="BC627" s="181"/>
      <c r="BD627" s="181"/>
      <c r="BE627" s="181"/>
      <c r="BF627" s="181"/>
      <c r="BG627" s="181"/>
      <c r="BH627" s="181"/>
      <c r="BI627" s="181"/>
      <c r="BJ627" s="181"/>
      <c r="BK627" s="181"/>
      <c r="BL627" s="181"/>
    </row>
    <row r="628" spans="1:64" x14ac:dyDescent="0.2">
      <c r="A628" s="18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c r="AB628" s="181"/>
      <c r="AC628" s="181"/>
      <c r="AD628" s="181"/>
      <c r="AE628" s="181"/>
      <c r="AF628" s="181"/>
      <c r="AG628" s="181"/>
      <c r="AH628" s="181"/>
      <c r="AI628" s="181"/>
      <c r="AJ628" s="181"/>
      <c r="AK628" s="181"/>
      <c r="AL628" s="181"/>
      <c r="AM628" s="181"/>
      <c r="AN628" s="181"/>
      <c r="AO628" s="181"/>
      <c r="AP628" s="181"/>
      <c r="AQ628" s="181"/>
      <c r="AR628" s="181"/>
      <c r="AS628" s="181"/>
      <c r="AT628" s="181"/>
      <c r="AU628" s="181"/>
      <c r="AV628" s="181"/>
      <c r="AW628" s="181"/>
      <c r="AX628" s="181"/>
      <c r="AY628" s="181"/>
      <c r="AZ628" s="181"/>
      <c r="BA628" s="181"/>
      <c r="BB628" s="181"/>
      <c r="BC628" s="181"/>
      <c r="BD628" s="181"/>
      <c r="BE628" s="181"/>
      <c r="BF628" s="181"/>
      <c r="BG628" s="181"/>
      <c r="BH628" s="181"/>
      <c r="BI628" s="181"/>
      <c r="BJ628" s="181"/>
      <c r="BK628" s="181"/>
      <c r="BL628" s="181"/>
    </row>
    <row r="629" spans="1:64" x14ac:dyDescent="0.2">
      <c r="A629" s="18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c r="AB629" s="181"/>
      <c r="AC629" s="181"/>
      <c r="AD629" s="181"/>
      <c r="AE629" s="181"/>
      <c r="AF629" s="181"/>
      <c r="AG629" s="181"/>
      <c r="AH629" s="181"/>
      <c r="AI629" s="181"/>
      <c r="AJ629" s="181"/>
      <c r="AK629" s="181"/>
      <c r="AL629" s="181"/>
      <c r="AM629" s="181"/>
      <c r="AN629" s="181"/>
      <c r="AO629" s="181"/>
      <c r="AP629" s="181"/>
      <c r="AQ629" s="181"/>
      <c r="AR629" s="181"/>
      <c r="AS629" s="181"/>
      <c r="AT629" s="181"/>
      <c r="AU629" s="181"/>
      <c r="AV629" s="181"/>
      <c r="AW629" s="181"/>
      <c r="AX629" s="181"/>
      <c r="AY629" s="181"/>
      <c r="AZ629" s="181"/>
      <c r="BA629" s="181"/>
      <c r="BB629" s="181"/>
      <c r="BC629" s="181"/>
      <c r="BD629" s="181"/>
      <c r="BE629" s="181"/>
      <c r="BF629" s="181"/>
      <c r="BG629" s="181"/>
      <c r="BH629" s="181"/>
      <c r="BI629" s="181"/>
      <c r="BJ629" s="181"/>
      <c r="BK629" s="181"/>
      <c r="BL629" s="181"/>
    </row>
    <row r="630" spans="1:64" x14ac:dyDescent="0.2">
      <c r="A630" s="18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c r="AB630" s="181"/>
      <c r="AC630" s="181"/>
      <c r="AD630" s="181"/>
      <c r="AE630" s="181"/>
      <c r="AF630" s="181"/>
      <c r="AG630" s="181"/>
      <c r="AH630" s="181"/>
      <c r="AI630" s="181"/>
      <c r="AJ630" s="181"/>
      <c r="AK630" s="181"/>
      <c r="AL630" s="181"/>
      <c r="AM630" s="181"/>
      <c r="AN630" s="181"/>
      <c r="AO630" s="181"/>
      <c r="AP630" s="181"/>
      <c r="AQ630" s="181"/>
      <c r="AR630" s="181"/>
      <c r="AS630" s="181"/>
      <c r="AT630" s="181"/>
      <c r="AU630" s="181"/>
      <c r="AV630" s="181"/>
      <c r="AW630" s="181"/>
      <c r="AX630" s="181"/>
      <c r="AY630" s="181"/>
      <c r="AZ630" s="181"/>
      <c r="BA630" s="181"/>
      <c r="BB630" s="181"/>
      <c r="BC630" s="181"/>
      <c r="BD630" s="181"/>
      <c r="BE630" s="181"/>
      <c r="BF630" s="181"/>
      <c r="BG630" s="181"/>
      <c r="BH630" s="181"/>
      <c r="BI630" s="181"/>
      <c r="BJ630" s="181"/>
      <c r="BK630" s="181"/>
      <c r="BL630" s="181"/>
    </row>
    <row r="631" spans="1:64" x14ac:dyDescent="0.2">
      <c r="A631" s="18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c r="AB631" s="181"/>
      <c r="AC631" s="181"/>
      <c r="AD631" s="181"/>
      <c r="AE631" s="181"/>
      <c r="AF631" s="181"/>
      <c r="AG631" s="181"/>
      <c r="AH631" s="181"/>
      <c r="AI631" s="181"/>
      <c r="AJ631" s="181"/>
      <c r="AK631" s="181"/>
      <c r="AL631" s="181"/>
      <c r="AM631" s="181"/>
      <c r="AN631" s="181"/>
      <c r="AO631" s="181"/>
      <c r="AP631" s="181"/>
      <c r="AQ631" s="181"/>
      <c r="AR631" s="181"/>
      <c r="AS631" s="181"/>
      <c r="AT631" s="181"/>
      <c r="AU631" s="181"/>
      <c r="AV631" s="181"/>
      <c r="AW631" s="181"/>
      <c r="AX631" s="181"/>
      <c r="AY631" s="181"/>
      <c r="AZ631" s="181"/>
      <c r="BA631" s="181"/>
      <c r="BB631" s="181"/>
      <c r="BC631" s="181"/>
      <c r="BD631" s="181"/>
      <c r="BE631" s="181"/>
      <c r="BF631" s="181"/>
      <c r="BG631" s="181"/>
      <c r="BH631" s="181"/>
      <c r="BI631" s="181"/>
      <c r="BJ631" s="181"/>
      <c r="BK631" s="181"/>
      <c r="BL631" s="181"/>
    </row>
    <row r="632" spans="1:64" x14ac:dyDescent="0.2">
      <c r="A632" s="18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c r="AB632" s="181"/>
      <c r="AC632" s="181"/>
      <c r="AD632" s="181"/>
      <c r="AE632" s="181"/>
      <c r="AF632" s="181"/>
      <c r="AG632" s="181"/>
      <c r="AH632" s="181"/>
      <c r="AI632" s="181"/>
      <c r="AJ632" s="181"/>
      <c r="AK632" s="181"/>
      <c r="AL632" s="181"/>
      <c r="AM632" s="181"/>
      <c r="AN632" s="181"/>
      <c r="AO632" s="181"/>
      <c r="AP632" s="181"/>
      <c r="AQ632" s="181"/>
      <c r="AR632" s="181"/>
      <c r="AS632" s="181"/>
      <c r="AT632" s="181"/>
      <c r="AU632" s="181"/>
      <c r="AV632" s="181"/>
      <c r="AW632" s="181"/>
      <c r="AX632" s="181"/>
      <c r="AY632" s="181"/>
      <c r="AZ632" s="181"/>
      <c r="BA632" s="181"/>
      <c r="BB632" s="181"/>
      <c r="BC632" s="181"/>
      <c r="BD632" s="181"/>
      <c r="BE632" s="181"/>
      <c r="BF632" s="181"/>
      <c r="BG632" s="181"/>
      <c r="BH632" s="181"/>
      <c r="BI632" s="181"/>
      <c r="BJ632" s="181"/>
      <c r="BK632" s="181"/>
      <c r="BL632" s="181"/>
    </row>
    <row r="633" spans="1:64" x14ac:dyDescent="0.2">
      <c r="A633" s="18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c r="AB633" s="181"/>
      <c r="AC633" s="181"/>
      <c r="AD633" s="181"/>
      <c r="AE633" s="181"/>
      <c r="AF633" s="181"/>
      <c r="AG633" s="181"/>
      <c r="AH633" s="181"/>
      <c r="AI633" s="181"/>
      <c r="AJ633" s="181"/>
      <c r="AK633" s="181"/>
      <c r="AL633" s="181"/>
      <c r="AM633" s="181"/>
      <c r="AN633" s="181"/>
      <c r="AO633" s="181"/>
      <c r="AP633" s="181"/>
      <c r="AQ633" s="181"/>
      <c r="AR633" s="181"/>
      <c r="AS633" s="181"/>
      <c r="AT633" s="181"/>
      <c r="AU633" s="181"/>
      <c r="AV633" s="181"/>
      <c r="AW633" s="181"/>
      <c r="AX633" s="181"/>
      <c r="AY633" s="181"/>
      <c r="AZ633" s="181"/>
      <c r="BA633" s="181"/>
      <c r="BB633" s="181"/>
      <c r="BC633" s="181"/>
      <c r="BD633" s="181"/>
      <c r="BE633" s="181"/>
      <c r="BF633" s="181"/>
      <c r="BG633" s="181"/>
      <c r="BH633" s="181"/>
      <c r="BI633" s="181"/>
      <c r="BJ633" s="181"/>
      <c r="BK633" s="181"/>
      <c r="BL633" s="181"/>
    </row>
    <row r="634" spans="1:64" x14ac:dyDescent="0.2">
      <c r="A634" s="18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c r="AB634" s="181"/>
      <c r="AC634" s="181"/>
      <c r="AD634" s="181"/>
      <c r="AE634" s="181"/>
      <c r="AF634" s="181"/>
      <c r="AG634" s="181"/>
      <c r="AH634" s="181"/>
      <c r="AI634" s="181"/>
      <c r="AJ634" s="181"/>
      <c r="AK634" s="181"/>
      <c r="AL634" s="181"/>
      <c r="AM634" s="181"/>
      <c r="AN634" s="181"/>
      <c r="AO634" s="181"/>
      <c r="AP634" s="181"/>
      <c r="AQ634" s="181"/>
      <c r="AR634" s="181"/>
      <c r="AS634" s="181"/>
      <c r="AT634" s="181"/>
      <c r="AU634" s="181"/>
      <c r="AV634" s="181"/>
      <c r="AW634" s="181"/>
      <c r="AX634" s="181"/>
      <c r="AY634" s="181"/>
      <c r="AZ634" s="181"/>
      <c r="BA634" s="181"/>
      <c r="BB634" s="181"/>
      <c r="BC634" s="181"/>
      <c r="BD634" s="181"/>
      <c r="BE634" s="181"/>
      <c r="BF634" s="181"/>
      <c r="BG634" s="181"/>
      <c r="BH634" s="181"/>
      <c r="BI634" s="181"/>
      <c r="BJ634" s="181"/>
      <c r="BK634" s="181"/>
      <c r="BL634" s="181"/>
    </row>
    <row r="635" spans="1:64" x14ac:dyDescent="0.2">
      <c r="A635" s="18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c r="AB635" s="181"/>
      <c r="AC635" s="181"/>
      <c r="AD635" s="181"/>
      <c r="AE635" s="181"/>
      <c r="AF635" s="181"/>
      <c r="AG635" s="181"/>
      <c r="AH635" s="181"/>
      <c r="AI635" s="181"/>
      <c r="AJ635" s="181"/>
      <c r="AK635" s="181"/>
      <c r="AL635" s="181"/>
      <c r="AM635" s="181"/>
      <c r="AN635" s="181"/>
      <c r="AO635" s="181"/>
      <c r="AP635" s="181"/>
      <c r="AQ635" s="181"/>
      <c r="AR635" s="181"/>
      <c r="AS635" s="181"/>
      <c r="AT635" s="181"/>
      <c r="AU635" s="181"/>
      <c r="AV635" s="181"/>
      <c r="AW635" s="181"/>
      <c r="AX635" s="181"/>
      <c r="AY635" s="181"/>
      <c r="AZ635" s="181"/>
      <c r="BA635" s="181"/>
      <c r="BB635" s="181"/>
      <c r="BC635" s="181"/>
      <c r="BD635" s="181"/>
      <c r="BE635" s="181"/>
      <c r="BF635" s="181"/>
      <c r="BG635" s="181"/>
      <c r="BH635" s="181"/>
      <c r="BI635" s="181"/>
      <c r="BJ635" s="181"/>
      <c r="BK635" s="181"/>
      <c r="BL635" s="181"/>
    </row>
    <row r="636" spans="1:64" x14ac:dyDescent="0.2">
      <c r="A636" s="18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c r="AB636" s="181"/>
      <c r="AC636" s="181"/>
      <c r="AD636" s="181"/>
      <c r="AE636" s="181"/>
      <c r="AF636" s="181"/>
      <c r="AG636" s="181"/>
      <c r="AH636" s="181"/>
      <c r="AI636" s="181"/>
      <c r="AJ636" s="181"/>
      <c r="AK636" s="181"/>
      <c r="AL636" s="181"/>
      <c r="AM636" s="181"/>
      <c r="AN636" s="181"/>
      <c r="AO636" s="181"/>
      <c r="AP636" s="181"/>
      <c r="AQ636" s="181"/>
      <c r="AR636" s="181"/>
      <c r="AS636" s="181"/>
      <c r="AT636" s="181"/>
      <c r="AU636" s="181"/>
      <c r="AV636" s="181"/>
      <c r="AW636" s="181"/>
      <c r="AX636" s="181"/>
      <c r="AY636" s="181"/>
      <c r="AZ636" s="181"/>
      <c r="BA636" s="181"/>
      <c r="BB636" s="181"/>
      <c r="BC636" s="181"/>
      <c r="BD636" s="181"/>
      <c r="BE636" s="181"/>
      <c r="BF636" s="181"/>
      <c r="BG636" s="181"/>
      <c r="BH636" s="181"/>
      <c r="BI636" s="181"/>
      <c r="BJ636" s="181"/>
      <c r="BK636" s="181"/>
      <c r="BL636" s="181"/>
    </row>
    <row r="637" spans="1:64" x14ac:dyDescent="0.2">
      <c r="A637" s="18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c r="AB637" s="181"/>
      <c r="AC637" s="181"/>
      <c r="AD637" s="181"/>
      <c r="AE637" s="181"/>
      <c r="AF637" s="181"/>
      <c r="AG637" s="181"/>
      <c r="AH637" s="181"/>
      <c r="AI637" s="181"/>
      <c r="AJ637" s="181"/>
      <c r="AK637" s="181"/>
      <c r="AL637" s="181"/>
      <c r="AM637" s="181"/>
      <c r="AN637" s="181"/>
      <c r="AO637" s="181"/>
      <c r="AP637" s="181"/>
      <c r="AQ637" s="181"/>
      <c r="AR637" s="181"/>
      <c r="AS637" s="181"/>
      <c r="AT637" s="181"/>
      <c r="AU637" s="181"/>
      <c r="AV637" s="181"/>
      <c r="AW637" s="181"/>
      <c r="AX637" s="181"/>
      <c r="AY637" s="181"/>
      <c r="AZ637" s="181"/>
      <c r="BA637" s="181"/>
      <c r="BB637" s="181"/>
      <c r="BC637" s="181"/>
      <c r="BD637" s="181"/>
      <c r="BE637" s="181"/>
      <c r="BF637" s="181"/>
      <c r="BG637" s="181"/>
      <c r="BH637" s="181"/>
      <c r="BI637" s="181"/>
      <c r="BJ637" s="181"/>
      <c r="BK637" s="181"/>
      <c r="BL637" s="181"/>
    </row>
    <row r="638" spans="1:64" x14ac:dyDescent="0.2">
      <c r="A638" s="18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c r="AB638" s="181"/>
      <c r="AC638" s="181"/>
      <c r="AD638" s="181"/>
      <c r="AE638" s="181"/>
      <c r="AF638" s="181"/>
      <c r="AG638" s="181"/>
      <c r="AH638" s="181"/>
      <c r="AI638" s="181"/>
      <c r="AJ638" s="181"/>
      <c r="AK638" s="181"/>
      <c r="AL638" s="181"/>
      <c r="AM638" s="181"/>
      <c r="AN638" s="181"/>
      <c r="AO638" s="181"/>
      <c r="AP638" s="181"/>
      <c r="AQ638" s="181"/>
      <c r="AR638" s="181"/>
      <c r="AS638" s="181"/>
      <c r="AT638" s="181"/>
      <c r="AU638" s="181"/>
      <c r="AV638" s="181"/>
      <c r="AW638" s="181"/>
      <c r="AX638" s="181"/>
      <c r="AY638" s="181"/>
      <c r="AZ638" s="181"/>
      <c r="BA638" s="181"/>
      <c r="BB638" s="181"/>
      <c r="BC638" s="181"/>
      <c r="BD638" s="181"/>
      <c r="BE638" s="181"/>
      <c r="BF638" s="181"/>
      <c r="BG638" s="181"/>
      <c r="BH638" s="181"/>
      <c r="BI638" s="181"/>
      <c r="BJ638" s="181"/>
      <c r="BK638" s="181"/>
      <c r="BL638" s="181"/>
    </row>
    <row r="639" spans="1:64" x14ac:dyDescent="0.2">
      <c r="A639" s="18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c r="AB639" s="181"/>
      <c r="AC639" s="181"/>
      <c r="AD639" s="181"/>
      <c r="AE639" s="181"/>
      <c r="AF639" s="181"/>
      <c r="AG639" s="181"/>
      <c r="AH639" s="181"/>
      <c r="AI639" s="181"/>
      <c r="AJ639" s="181"/>
      <c r="AK639" s="181"/>
      <c r="AL639" s="181"/>
      <c r="AM639" s="181"/>
      <c r="AN639" s="181"/>
      <c r="AO639" s="181"/>
      <c r="AP639" s="181"/>
      <c r="AQ639" s="181"/>
      <c r="AR639" s="181"/>
      <c r="AS639" s="181"/>
      <c r="AT639" s="181"/>
      <c r="AU639" s="181"/>
      <c r="AV639" s="181"/>
      <c r="AW639" s="181"/>
      <c r="AX639" s="181"/>
      <c r="AY639" s="181"/>
      <c r="AZ639" s="181"/>
      <c r="BA639" s="181"/>
      <c r="BB639" s="181"/>
      <c r="BC639" s="181"/>
      <c r="BD639" s="181"/>
      <c r="BE639" s="181"/>
      <c r="BF639" s="181"/>
      <c r="BG639" s="181"/>
      <c r="BH639" s="181"/>
      <c r="BI639" s="181"/>
      <c r="BJ639" s="181"/>
      <c r="BK639" s="181"/>
      <c r="BL639" s="181"/>
    </row>
    <row r="640" spans="1:64" x14ac:dyDescent="0.2">
      <c r="A640" s="18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c r="AB640" s="181"/>
      <c r="AC640" s="181"/>
      <c r="AD640" s="181"/>
      <c r="AE640" s="181"/>
      <c r="AF640" s="181"/>
      <c r="AG640" s="181"/>
      <c r="AH640" s="181"/>
      <c r="AI640" s="181"/>
      <c r="AJ640" s="181"/>
      <c r="AK640" s="181"/>
      <c r="AL640" s="181"/>
      <c r="AM640" s="181"/>
      <c r="AN640" s="181"/>
      <c r="AO640" s="181"/>
      <c r="AP640" s="181"/>
      <c r="AQ640" s="181"/>
      <c r="AR640" s="181"/>
      <c r="AS640" s="181"/>
      <c r="AT640" s="181"/>
      <c r="AU640" s="181"/>
      <c r="AV640" s="181"/>
      <c r="AW640" s="181"/>
      <c r="AX640" s="181"/>
      <c r="AY640" s="181"/>
      <c r="AZ640" s="181"/>
      <c r="BA640" s="181"/>
      <c r="BB640" s="181"/>
      <c r="BC640" s="181"/>
      <c r="BD640" s="181"/>
      <c r="BE640" s="181"/>
      <c r="BF640" s="181"/>
      <c r="BG640" s="181"/>
      <c r="BH640" s="181"/>
      <c r="BI640" s="181"/>
      <c r="BJ640" s="181"/>
      <c r="BK640" s="181"/>
      <c r="BL640" s="181"/>
    </row>
    <row r="641" spans="1:64" x14ac:dyDescent="0.2">
      <c r="A641" s="18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c r="AB641" s="181"/>
      <c r="AC641" s="181"/>
      <c r="AD641" s="181"/>
      <c r="AE641" s="181"/>
      <c r="AF641" s="181"/>
      <c r="AG641" s="181"/>
      <c r="AH641" s="181"/>
      <c r="AI641" s="181"/>
      <c r="AJ641" s="181"/>
      <c r="AK641" s="181"/>
      <c r="AL641" s="181"/>
      <c r="AM641" s="181"/>
      <c r="AN641" s="181"/>
      <c r="AO641" s="181"/>
      <c r="AP641" s="181"/>
      <c r="AQ641" s="181"/>
      <c r="AR641" s="181"/>
      <c r="AS641" s="181"/>
      <c r="AT641" s="181"/>
      <c r="AU641" s="181"/>
      <c r="AV641" s="181"/>
      <c r="AW641" s="181"/>
      <c r="AX641" s="181"/>
      <c r="AY641" s="181"/>
      <c r="AZ641" s="181"/>
      <c r="BA641" s="181"/>
      <c r="BB641" s="181"/>
      <c r="BC641" s="181"/>
      <c r="BD641" s="181"/>
      <c r="BE641" s="181"/>
      <c r="BF641" s="181"/>
      <c r="BG641" s="181"/>
      <c r="BH641" s="181"/>
      <c r="BI641" s="181"/>
      <c r="BJ641" s="181"/>
      <c r="BK641" s="181"/>
      <c r="BL641" s="181"/>
    </row>
    <row r="642" spans="1:64" x14ac:dyDescent="0.2">
      <c r="A642" s="18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c r="AB642" s="181"/>
      <c r="AC642" s="181"/>
      <c r="AD642" s="181"/>
      <c r="AE642" s="181"/>
      <c r="AF642" s="181"/>
      <c r="AG642" s="181"/>
      <c r="AH642" s="181"/>
      <c r="AI642" s="181"/>
      <c r="AJ642" s="181"/>
      <c r="AK642" s="181"/>
      <c r="AL642" s="181"/>
      <c r="AM642" s="181"/>
      <c r="AN642" s="181"/>
      <c r="AO642" s="181"/>
      <c r="AP642" s="181"/>
      <c r="AQ642" s="181"/>
      <c r="AR642" s="181"/>
      <c r="AS642" s="181"/>
      <c r="AT642" s="181"/>
      <c r="AU642" s="181"/>
      <c r="AV642" s="181"/>
      <c r="AW642" s="181"/>
      <c r="AX642" s="181"/>
      <c r="AY642" s="181"/>
      <c r="AZ642" s="181"/>
      <c r="BA642" s="181"/>
      <c r="BB642" s="181"/>
      <c r="BC642" s="181"/>
      <c r="BD642" s="181"/>
      <c r="BE642" s="181"/>
      <c r="BF642" s="181"/>
      <c r="BG642" s="181"/>
      <c r="BH642" s="181"/>
      <c r="BI642" s="181"/>
      <c r="BJ642" s="181"/>
      <c r="BK642" s="181"/>
      <c r="BL642" s="181"/>
    </row>
    <row r="643" spans="1:64" x14ac:dyDescent="0.2">
      <c r="A643" s="18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c r="AB643" s="181"/>
      <c r="AC643" s="181"/>
      <c r="AD643" s="181"/>
      <c r="AE643" s="181"/>
      <c r="AF643" s="181"/>
      <c r="AG643" s="181"/>
      <c r="AH643" s="181"/>
      <c r="AI643" s="181"/>
      <c r="AJ643" s="181"/>
      <c r="AK643" s="181"/>
      <c r="AL643" s="181"/>
      <c r="AM643" s="181"/>
      <c r="AN643" s="181"/>
      <c r="AO643" s="181"/>
      <c r="AP643" s="181"/>
      <c r="AQ643" s="181"/>
      <c r="AR643" s="181"/>
      <c r="AS643" s="181"/>
      <c r="AT643" s="181"/>
      <c r="AU643" s="181"/>
      <c r="AV643" s="181"/>
      <c r="AW643" s="181"/>
      <c r="AX643" s="181"/>
      <c r="AY643" s="181"/>
      <c r="AZ643" s="181"/>
      <c r="BA643" s="181"/>
      <c r="BB643" s="181"/>
      <c r="BC643" s="181"/>
      <c r="BD643" s="181"/>
      <c r="BE643" s="181"/>
      <c r="BF643" s="181"/>
      <c r="BG643" s="181"/>
      <c r="BH643" s="181"/>
      <c r="BI643" s="181"/>
      <c r="BJ643" s="181"/>
      <c r="BK643" s="181"/>
      <c r="BL643" s="181"/>
    </row>
    <row r="644" spans="1:64" x14ac:dyDescent="0.2">
      <c r="A644" s="18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c r="AB644" s="181"/>
      <c r="AC644" s="181"/>
      <c r="AD644" s="181"/>
      <c r="AE644" s="181"/>
      <c r="AF644" s="181"/>
      <c r="AG644" s="181"/>
      <c r="AH644" s="181"/>
      <c r="AI644" s="181"/>
      <c r="AJ644" s="181"/>
      <c r="AK644" s="181"/>
      <c r="AL644" s="181"/>
      <c r="AM644" s="181"/>
      <c r="AN644" s="181"/>
      <c r="AO644" s="181"/>
      <c r="AP644" s="181"/>
      <c r="AQ644" s="181"/>
      <c r="AR644" s="181"/>
      <c r="AS644" s="181"/>
      <c r="AT644" s="181"/>
      <c r="AU644" s="181"/>
      <c r="AV644" s="181"/>
      <c r="AW644" s="181"/>
      <c r="AX644" s="181"/>
      <c r="AY644" s="181"/>
      <c r="AZ644" s="181"/>
      <c r="BA644" s="181"/>
      <c r="BB644" s="181"/>
      <c r="BC644" s="181"/>
      <c r="BD644" s="181"/>
      <c r="BE644" s="181"/>
      <c r="BF644" s="181"/>
      <c r="BG644" s="181"/>
      <c r="BH644" s="181"/>
      <c r="BI644" s="181"/>
      <c r="BJ644" s="181"/>
      <c r="BK644" s="181"/>
      <c r="BL644" s="181"/>
    </row>
    <row r="645" spans="1:64" x14ac:dyDescent="0.2">
      <c r="A645" s="18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c r="AB645" s="181"/>
      <c r="AC645" s="181"/>
      <c r="AD645" s="181"/>
      <c r="AE645" s="181"/>
      <c r="AF645" s="181"/>
      <c r="AG645" s="181"/>
      <c r="AH645" s="181"/>
      <c r="AI645" s="181"/>
      <c r="AJ645" s="181"/>
      <c r="AK645" s="181"/>
      <c r="AL645" s="181"/>
      <c r="AM645" s="181"/>
      <c r="AN645" s="181"/>
      <c r="AO645" s="181"/>
      <c r="AP645" s="181"/>
      <c r="AQ645" s="181"/>
      <c r="AR645" s="181"/>
      <c r="AS645" s="181"/>
      <c r="AT645" s="181"/>
      <c r="AU645" s="181"/>
      <c r="AV645" s="181"/>
      <c r="AW645" s="181"/>
      <c r="AX645" s="181"/>
      <c r="AY645" s="181"/>
      <c r="AZ645" s="181"/>
      <c r="BA645" s="181"/>
      <c r="BB645" s="181"/>
      <c r="BC645" s="181"/>
      <c r="BD645" s="181"/>
      <c r="BE645" s="181"/>
      <c r="BF645" s="181"/>
      <c r="BG645" s="181"/>
      <c r="BH645" s="181"/>
      <c r="BI645" s="181"/>
      <c r="BJ645" s="181"/>
      <c r="BK645" s="181"/>
      <c r="BL645" s="181"/>
    </row>
    <row r="646" spans="1:64" x14ac:dyDescent="0.2">
      <c r="A646" s="18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c r="AB646" s="181"/>
      <c r="AC646" s="181"/>
      <c r="AD646" s="181"/>
      <c r="AE646" s="181"/>
      <c r="AF646" s="181"/>
      <c r="AG646" s="181"/>
      <c r="AH646" s="181"/>
      <c r="AI646" s="181"/>
      <c r="AJ646" s="181"/>
      <c r="AK646" s="181"/>
      <c r="AL646" s="181"/>
      <c r="AM646" s="181"/>
      <c r="AN646" s="181"/>
      <c r="AO646" s="181"/>
      <c r="AP646" s="181"/>
      <c r="AQ646" s="181"/>
      <c r="AR646" s="181"/>
      <c r="AS646" s="181"/>
      <c r="AT646" s="181"/>
      <c r="AU646" s="181"/>
      <c r="AV646" s="181"/>
      <c r="AW646" s="181"/>
      <c r="AX646" s="181"/>
      <c r="AY646" s="181"/>
      <c r="AZ646" s="181"/>
      <c r="BA646" s="181"/>
      <c r="BB646" s="181"/>
      <c r="BC646" s="181"/>
      <c r="BD646" s="181"/>
      <c r="BE646" s="181"/>
      <c r="BF646" s="181"/>
      <c r="BG646" s="181"/>
      <c r="BH646" s="181"/>
      <c r="BI646" s="181"/>
      <c r="BJ646" s="181"/>
      <c r="BK646" s="181"/>
      <c r="BL646" s="181"/>
    </row>
    <row r="647" spans="1:64" x14ac:dyDescent="0.2">
      <c r="A647" s="18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c r="AB647" s="181"/>
      <c r="AC647" s="181"/>
      <c r="AD647" s="181"/>
      <c r="AE647" s="181"/>
      <c r="AF647" s="181"/>
      <c r="AG647" s="181"/>
      <c r="AH647" s="181"/>
      <c r="AI647" s="181"/>
      <c r="AJ647" s="181"/>
      <c r="AK647" s="181"/>
      <c r="AL647" s="181"/>
      <c r="AM647" s="181"/>
      <c r="AN647" s="181"/>
      <c r="AO647" s="181"/>
      <c r="AP647" s="181"/>
      <c r="AQ647" s="181"/>
      <c r="AR647" s="181"/>
      <c r="AS647" s="181"/>
      <c r="AT647" s="181"/>
      <c r="AU647" s="181"/>
      <c r="AV647" s="181"/>
      <c r="AW647" s="181"/>
      <c r="AX647" s="181"/>
      <c r="AY647" s="181"/>
      <c r="AZ647" s="181"/>
      <c r="BA647" s="181"/>
      <c r="BB647" s="181"/>
      <c r="BC647" s="181"/>
      <c r="BD647" s="181"/>
      <c r="BE647" s="181"/>
      <c r="BF647" s="181"/>
      <c r="BG647" s="181"/>
      <c r="BH647" s="181"/>
      <c r="BI647" s="181"/>
      <c r="BJ647" s="181"/>
      <c r="BK647" s="181"/>
      <c r="BL647" s="181"/>
    </row>
    <row r="648" spans="1:64" x14ac:dyDescent="0.2">
      <c r="A648" s="18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c r="AB648" s="181"/>
      <c r="AC648" s="181"/>
      <c r="AD648" s="181"/>
      <c r="AE648" s="181"/>
      <c r="AF648" s="181"/>
      <c r="AG648" s="181"/>
      <c r="AH648" s="181"/>
      <c r="AI648" s="181"/>
      <c r="AJ648" s="181"/>
      <c r="AK648" s="181"/>
      <c r="AL648" s="181"/>
      <c r="AM648" s="181"/>
      <c r="AN648" s="181"/>
      <c r="AO648" s="181"/>
      <c r="AP648" s="181"/>
      <c r="AQ648" s="181"/>
      <c r="AR648" s="181"/>
      <c r="AS648" s="181"/>
      <c r="AT648" s="181"/>
      <c r="AU648" s="181"/>
      <c r="AV648" s="181"/>
      <c r="AW648" s="181"/>
      <c r="AX648" s="181"/>
      <c r="AY648" s="181"/>
      <c r="AZ648" s="181"/>
      <c r="BA648" s="181"/>
      <c r="BB648" s="181"/>
      <c r="BC648" s="181"/>
      <c r="BD648" s="181"/>
      <c r="BE648" s="181"/>
      <c r="BF648" s="181"/>
      <c r="BG648" s="181"/>
      <c r="BH648" s="181"/>
      <c r="BI648" s="181"/>
      <c r="BJ648" s="181"/>
      <c r="BK648" s="181"/>
      <c r="BL648" s="181"/>
    </row>
    <row r="649" spans="1:64" x14ac:dyDescent="0.2">
      <c r="A649" s="18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c r="AB649" s="181"/>
      <c r="AC649" s="181"/>
      <c r="AD649" s="181"/>
      <c r="AE649" s="181"/>
      <c r="AF649" s="181"/>
      <c r="AG649" s="181"/>
      <c r="AH649" s="181"/>
      <c r="AI649" s="181"/>
      <c r="AJ649" s="181"/>
      <c r="AK649" s="181"/>
      <c r="AL649" s="181"/>
      <c r="AM649" s="181"/>
      <c r="AN649" s="181"/>
      <c r="AO649" s="181"/>
      <c r="AP649" s="181"/>
      <c r="AQ649" s="181"/>
      <c r="AR649" s="181"/>
      <c r="AS649" s="181"/>
      <c r="AT649" s="181"/>
      <c r="AU649" s="181"/>
      <c r="AV649" s="181"/>
      <c r="AW649" s="181"/>
      <c r="AX649" s="181"/>
      <c r="AY649" s="181"/>
      <c r="AZ649" s="181"/>
      <c r="BA649" s="181"/>
      <c r="BB649" s="181"/>
      <c r="BC649" s="181"/>
      <c r="BD649" s="181"/>
      <c r="BE649" s="181"/>
      <c r="BF649" s="181"/>
      <c r="BG649" s="181"/>
      <c r="BH649" s="181"/>
      <c r="BI649" s="181"/>
      <c r="BJ649" s="181"/>
      <c r="BK649" s="181"/>
      <c r="BL649" s="181"/>
    </row>
    <row r="650" spans="1:64" x14ac:dyDescent="0.2">
      <c r="A650" s="18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c r="AB650" s="181"/>
      <c r="AC650" s="181"/>
      <c r="AD650" s="181"/>
      <c r="AE650" s="181"/>
      <c r="AF650" s="181"/>
      <c r="AG650" s="181"/>
      <c r="AH650" s="181"/>
      <c r="AI650" s="181"/>
      <c r="AJ650" s="181"/>
      <c r="AK650" s="181"/>
      <c r="AL650" s="181"/>
      <c r="AM650" s="181"/>
      <c r="AN650" s="181"/>
      <c r="AO650" s="181"/>
      <c r="AP650" s="181"/>
      <c r="AQ650" s="181"/>
      <c r="AR650" s="181"/>
      <c r="AS650" s="181"/>
      <c r="AT650" s="181"/>
      <c r="AU650" s="181"/>
      <c r="AV650" s="181"/>
      <c r="AW650" s="181"/>
      <c r="AX650" s="181"/>
      <c r="AY650" s="181"/>
      <c r="AZ650" s="181"/>
      <c r="BA650" s="181"/>
      <c r="BB650" s="181"/>
      <c r="BC650" s="181"/>
      <c r="BD650" s="181"/>
      <c r="BE650" s="181"/>
      <c r="BF650" s="181"/>
      <c r="BG650" s="181"/>
      <c r="BH650" s="181"/>
      <c r="BI650" s="181"/>
      <c r="BJ650" s="181"/>
      <c r="BK650" s="181"/>
      <c r="BL650" s="181"/>
    </row>
    <row r="651" spans="1:64" x14ac:dyDescent="0.2">
      <c r="A651" s="18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c r="AB651" s="181"/>
      <c r="AC651" s="181"/>
      <c r="AD651" s="181"/>
      <c r="AE651" s="181"/>
      <c r="AF651" s="181"/>
      <c r="AG651" s="181"/>
      <c r="AH651" s="181"/>
      <c r="AI651" s="181"/>
      <c r="AJ651" s="181"/>
      <c r="AK651" s="181"/>
      <c r="AL651" s="181"/>
      <c r="AM651" s="181"/>
      <c r="AN651" s="181"/>
      <c r="AO651" s="181"/>
      <c r="AP651" s="181"/>
      <c r="AQ651" s="181"/>
      <c r="AR651" s="181"/>
      <c r="AS651" s="181"/>
      <c r="AT651" s="181"/>
      <c r="AU651" s="181"/>
      <c r="AV651" s="181"/>
      <c r="AW651" s="181"/>
      <c r="AX651" s="181"/>
      <c r="AY651" s="181"/>
      <c r="AZ651" s="181"/>
      <c r="BA651" s="181"/>
      <c r="BB651" s="181"/>
      <c r="BC651" s="181"/>
      <c r="BD651" s="181"/>
      <c r="BE651" s="181"/>
      <c r="BF651" s="181"/>
      <c r="BG651" s="181"/>
      <c r="BH651" s="181"/>
      <c r="BI651" s="181"/>
      <c r="BJ651" s="181"/>
      <c r="BK651" s="181"/>
      <c r="BL651" s="181"/>
    </row>
    <row r="652" spans="1:64" x14ac:dyDescent="0.2">
      <c r="A652" s="18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c r="AB652" s="181"/>
      <c r="AC652" s="181"/>
      <c r="AD652" s="181"/>
      <c r="AE652" s="181"/>
      <c r="AF652" s="181"/>
      <c r="AG652" s="181"/>
      <c r="AH652" s="181"/>
      <c r="AI652" s="181"/>
      <c r="AJ652" s="181"/>
      <c r="AK652" s="181"/>
      <c r="AL652" s="181"/>
      <c r="AM652" s="181"/>
      <c r="AN652" s="181"/>
      <c r="AO652" s="181"/>
      <c r="AP652" s="181"/>
      <c r="AQ652" s="181"/>
      <c r="AR652" s="181"/>
      <c r="AS652" s="181"/>
      <c r="AT652" s="181"/>
      <c r="AU652" s="181"/>
      <c r="AV652" s="181"/>
      <c r="AW652" s="181"/>
      <c r="AX652" s="181"/>
      <c r="AY652" s="181"/>
      <c r="AZ652" s="181"/>
      <c r="BA652" s="181"/>
      <c r="BB652" s="181"/>
      <c r="BC652" s="181"/>
      <c r="BD652" s="181"/>
      <c r="BE652" s="181"/>
      <c r="BF652" s="181"/>
      <c r="BG652" s="181"/>
      <c r="BH652" s="181"/>
      <c r="BI652" s="181"/>
      <c r="BJ652" s="181"/>
      <c r="BK652" s="181"/>
      <c r="BL652" s="181"/>
    </row>
    <row r="653" spans="1:64" x14ac:dyDescent="0.2">
      <c r="A653" s="18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c r="AB653" s="181"/>
      <c r="AC653" s="181"/>
      <c r="AD653" s="181"/>
      <c r="AE653" s="181"/>
      <c r="AF653" s="181"/>
      <c r="AG653" s="181"/>
      <c r="AH653" s="181"/>
      <c r="AI653" s="181"/>
      <c r="AJ653" s="181"/>
      <c r="AK653" s="181"/>
      <c r="AL653" s="181"/>
      <c r="AM653" s="181"/>
      <c r="AN653" s="181"/>
      <c r="AO653" s="181"/>
      <c r="AP653" s="181"/>
      <c r="AQ653" s="181"/>
      <c r="AR653" s="181"/>
      <c r="AS653" s="181"/>
      <c r="AT653" s="181"/>
      <c r="AU653" s="181"/>
      <c r="AV653" s="181"/>
      <c r="AW653" s="181"/>
      <c r="AX653" s="181"/>
      <c r="AY653" s="181"/>
      <c r="AZ653" s="181"/>
      <c r="BA653" s="181"/>
      <c r="BB653" s="181"/>
      <c r="BC653" s="181"/>
      <c r="BD653" s="181"/>
      <c r="BE653" s="181"/>
      <c r="BF653" s="181"/>
      <c r="BG653" s="181"/>
      <c r="BH653" s="181"/>
      <c r="BI653" s="181"/>
      <c r="BJ653" s="181"/>
      <c r="BK653" s="181"/>
      <c r="BL653" s="181"/>
    </row>
    <row r="654" spans="1:64" x14ac:dyDescent="0.2">
      <c r="A654" s="18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c r="AB654" s="181"/>
      <c r="AC654" s="181"/>
      <c r="AD654" s="181"/>
      <c r="AE654" s="181"/>
      <c r="AF654" s="181"/>
      <c r="AG654" s="181"/>
      <c r="AH654" s="181"/>
      <c r="AI654" s="181"/>
      <c r="AJ654" s="181"/>
      <c r="AK654" s="181"/>
      <c r="AL654" s="181"/>
      <c r="AM654" s="181"/>
      <c r="AN654" s="181"/>
      <c r="AO654" s="181"/>
      <c r="AP654" s="181"/>
      <c r="AQ654" s="181"/>
      <c r="AR654" s="181"/>
      <c r="AS654" s="181"/>
      <c r="AT654" s="181"/>
      <c r="AU654" s="181"/>
      <c r="AV654" s="181"/>
      <c r="AW654" s="181"/>
      <c r="AX654" s="181"/>
      <c r="AY654" s="181"/>
      <c r="AZ654" s="181"/>
      <c r="BA654" s="181"/>
      <c r="BB654" s="181"/>
      <c r="BC654" s="181"/>
      <c r="BD654" s="181"/>
      <c r="BE654" s="181"/>
      <c r="BF654" s="181"/>
      <c r="BG654" s="181"/>
      <c r="BH654" s="181"/>
      <c r="BI654" s="181"/>
      <c r="BJ654" s="181"/>
      <c r="BK654" s="181"/>
      <c r="BL654" s="181"/>
    </row>
    <row r="655" spans="1:64" x14ac:dyDescent="0.2">
      <c r="A655" s="18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c r="AB655" s="181"/>
      <c r="AC655" s="181"/>
      <c r="AD655" s="181"/>
      <c r="AE655" s="181"/>
      <c r="AF655" s="181"/>
      <c r="AG655" s="181"/>
      <c r="AH655" s="181"/>
      <c r="AI655" s="181"/>
      <c r="AJ655" s="181"/>
      <c r="AK655" s="181"/>
      <c r="AL655" s="181"/>
      <c r="AM655" s="181"/>
      <c r="AN655" s="181"/>
      <c r="AO655" s="181"/>
      <c r="AP655" s="181"/>
      <c r="AQ655" s="181"/>
      <c r="AR655" s="181"/>
      <c r="AS655" s="181"/>
      <c r="AT655" s="181"/>
      <c r="AU655" s="181"/>
      <c r="AV655" s="181"/>
      <c r="AW655" s="181"/>
      <c r="AX655" s="181"/>
      <c r="AY655" s="181"/>
      <c r="AZ655" s="181"/>
      <c r="BA655" s="181"/>
      <c r="BB655" s="181"/>
      <c r="BC655" s="181"/>
      <c r="BD655" s="181"/>
      <c r="BE655" s="181"/>
      <c r="BF655" s="181"/>
      <c r="BG655" s="181"/>
      <c r="BH655" s="181"/>
      <c r="BI655" s="181"/>
      <c r="BJ655" s="181"/>
      <c r="BK655" s="181"/>
      <c r="BL655" s="181"/>
    </row>
    <row r="656" spans="1:64" x14ac:dyDescent="0.2">
      <c r="A656" s="18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c r="AB656" s="181"/>
      <c r="AC656" s="181"/>
      <c r="AD656" s="181"/>
      <c r="AE656" s="181"/>
      <c r="AF656" s="181"/>
      <c r="AG656" s="181"/>
      <c r="AH656" s="181"/>
      <c r="AI656" s="181"/>
      <c r="AJ656" s="181"/>
      <c r="AK656" s="181"/>
      <c r="AL656" s="181"/>
      <c r="AM656" s="181"/>
      <c r="AN656" s="181"/>
      <c r="AO656" s="181"/>
      <c r="AP656" s="181"/>
      <c r="AQ656" s="181"/>
      <c r="AR656" s="181"/>
      <c r="AS656" s="181"/>
      <c r="AT656" s="181"/>
      <c r="AU656" s="181"/>
      <c r="AV656" s="181"/>
      <c r="AW656" s="181"/>
      <c r="AX656" s="181"/>
      <c r="AY656" s="181"/>
      <c r="AZ656" s="181"/>
      <c r="BA656" s="181"/>
      <c r="BB656" s="181"/>
      <c r="BC656" s="181"/>
      <c r="BD656" s="181"/>
      <c r="BE656" s="181"/>
      <c r="BF656" s="181"/>
      <c r="BG656" s="181"/>
      <c r="BH656" s="181"/>
      <c r="BI656" s="181"/>
      <c r="BJ656" s="181"/>
      <c r="BK656" s="181"/>
      <c r="BL656" s="181"/>
    </row>
    <row r="657" spans="1:64" x14ac:dyDescent="0.2">
      <c r="A657" s="18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c r="AB657" s="181"/>
      <c r="AC657" s="181"/>
      <c r="AD657" s="181"/>
      <c r="AE657" s="181"/>
      <c r="AF657" s="181"/>
      <c r="AG657" s="181"/>
      <c r="AH657" s="181"/>
      <c r="AI657" s="181"/>
      <c r="AJ657" s="181"/>
      <c r="AK657" s="181"/>
      <c r="AL657" s="181"/>
      <c r="AM657" s="181"/>
      <c r="AN657" s="181"/>
      <c r="AO657" s="181"/>
      <c r="AP657" s="181"/>
      <c r="AQ657" s="181"/>
      <c r="AR657" s="181"/>
      <c r="AS657" s="181"/>
      <c r="AT657" s="181"/>
      <c r="AU657" s="181"/>
      <c r="AV657" s="181"/>
      <c r="AW657" s="181"/>
      <c r="AX657" s="181"/>
      <c r="AY657" s="181"/>
      <c r="AZ657" s="181"/>
      <c r="BA657" s="181"/>
      <c r="BB657" s="181"/>
      <c r="BC657" s="181"/>
      <c r="BD657" s="181"/>
      <c r="BE657" s="181"/>
      <c r="BF657" s="181"/>
      <c r="BG657" s="181"/>
      <c r="BH657" s="181"/>
      <c r="BI657" s="181"/>
      <c r="BJ657" s="181"/>
      <c r="BK657" s="181"/>
      <c r="BL657" s="181"/>
    </row>
    <row r="658" spans="1:64" x14ac:dyDescent="0.2">
      <c r="A658" s="18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c r="AB658" s="181"/>
      <c r="AC658" s="181"/>
      <c r="AD658" s="181"/>
      <c r="AE658" s="181"/>
      <c r="AF658" s="181"/>
      <c r="AG658" s="181"/>
      <c r="AH658" s="181"/>
      <c r="AI658" s="181"/>
      <c r="AJ658" s="181"/>
      <c r="AK658" s="181"/>
      <c r="AL658" s="181"/>
      <c r="AM658" s="181"/>
      <c r="AN658" s="181"/>
      <c r="AO658" s="181"/>
      <c r="AP658" s="181"/>
      <c r="AQ658" s="181"/>
      <c r="AR658" s="181"/>
      <c r="AS658" s="181"/>
      <c r="AT658" s="181"/>
      <c r="AU658" s="181"/>
      <c r="AV658" s="181"/>
      <c r="AW658" s="181"/>
      <c r="AX658" s="181"/>
      <c r="AY658" s="181"/>
      <c r="AZ658" s="181"/>
      <c r="BA658" s="181"/>
      <c r="BB658" s="181"/>
      <c r="BC658" s="181"/>
      <c r="BD658" s="181"/>
      <c r="BE658" s="181"/>
      <c r="BF658" s="181"/>
      <c r="BG658" s="181"/>
      <c r="BH658" s="181"/>
      <c r="BI658" s="181"/>
      <c r="BJ658" s="181"/>
      <c r="BK658" s="181"/>
      <c r="BL658" s="181"/>
    </row>
    <row r="659" spans="1:64" x14ac:dyDescent="0.2">
      <c r="A659" s="18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c r="AB659" s="181"/>
      <c r="AC659" s="181"/>
      <c r="AD659" s="181"/>
      <c r="AE659" s="181"/>
      <c r="AF659" s="181"/>
      <c r="AG659" s="181"/>
      <c r="AH659" s="181"/>
      <c r="AI659" s="181"/>
      <c r="AJ659" s="181"/>
      <c r="AK659" s="181"/>
      <c r="AL659" s="181"/>
      <c r="AM659" s="181"/>
      <c r="AN659" s="181"/>
      <c r="AO659" s="181"/>
      <c r="AP659" s="181"/>
      <c r="AQ659" s="181"/>
      <c r="AR659" s="181"/>
      <c r="AS659" s="181"/>
      <c r="AT659" s="181"/>
      <c r="AU659" s="181"/>
      <c r="AV659" s="181"/>
      <c r="AW659" s="181"/>
      <c r="AX659" s="181"/>
      <c r="AY659" s="181"/>
      <c r="AZ659" s="181"/>
      <c r="BA659" s="181"/>
      <c r="BB659" s="181"/>
      <c r="BC659" s="181"/>
      <c r="BD659" s="181"/>
      <c r="BE659" s="181"/>
      <c r="BF659" s="181"/>
      <c r="BG659" s="181"/>
      <c r="BH659" s="181"/>
      <c r="BI659" s="181"/>
      <c r="BJ659" s="181"/>
      <c r="BK659" s="181"/>
      <c r="BL659" s="181"/>
    </row>
    <row r="660" spans="1:64" x14ac:dyDescent="0.2">
      <c r="A660" s="18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c r="AB660" s="181"/>
      <c r="AC660" s="181"/>
      <c r="AD660" s="181"/>
      <c r="AE660" s="181"/>
      <c r="AF660" s="181"/>
      <c r="AG660" s="181"/>
      <c r="AH660" s="181"/>
      <c r="AI660" s="181"/>
      <c r="AJ660" s="181"/>
      <c r="AK660" s="181"/>
      <c r="AL660" s="181"/>
      <c r="AM660" s="181"/>
      <c r="AN660" s="181"/>
      <c r="AO660" s="181"/>
      <c r="AP660" s="181"/>
      <c r="AQ660" s="181"/>
      <c r="AR660" s="181"/>
      <c r="AS660" s="181"/>
      <c r="AT660" s="181"/>
      <c r="AU660" s="181"/>
      <c r="AV660" s="181"/>
      <c r="AW660" s="181"/>
      <c r="AX660" s="181"/>
      <c r="AY660" s="181"/>
      <c r="AZ660" s="181"/>
      <c r="BA660" s="181"/>
      <c r="BB660" s="181"/>
      <c r="BC660" s="181"/>
      <c r="BD660" s="181"/>
      <c r="BE660" s="181"/>
      <c r="BF660" s="181"/>
      <c r="BG660" s="181"/>
      <c r="BH660" s="181"/>
      <c r="BI660" s="181"/>
      <c r="BJ660" s="181"/>
      <c r="BK660" s="181"/>
      <c r="BL660" s="181"/>
    </row>
    <row r="661" spans="1:64" x14ac:dyDescent="0.2">
      <c r="A661" s="18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c r="AB661" s="181"/>
      <c r="AC661" s="181"/>
      <c r="AD661" s="181"/>
      <c r="AE661" s="181"/>
      <c r="AF661" s="181"/>
      <c r="AG661" s="181"/>
      <c r="AH661" s="181"/>
      <c r="AI661" s="181"/>
      <c r="AJ661" s="181"/>
      <c r="AK661" s="181"/>
      <c r="AL661" s="181"/>
      <c r="AM661" s="181"/>
      <c r="AN661" s="181"/>
      <c r="AO661" s="181"/>
      <c r="AP661" s="181"/>
      <c r="AQ661" s="181"/>
      <c r="AR661" s="181"/>
      <c r="AS661" s="181"/>
      <c r="AT661" s="181"/>
      <c r="AU661" s="181"/>
      <c r="AV661" s="181"/>
      <c r="AW661" s="181"/>
      <c r="AX661" s="181"/>
      <c r="AY661" s="181"/>
      <c r="AZ661" s="181"/>
      <c r="BA661" s="181"/>
      <c r="BB661" s="181"/>
      <c r="BC661" s="181"/>
      <c r="BD661" s="181"/>
      <c r="BE661" s="181"/>
      <c r="BF661" s="181"/>
      <c r="BG661" s="181"/>
      <c r="BH661" s="181"/>
      <c r="BI661" s="181"/>
      <c r="BJ661" s="181"/>
      <c r="BK661" s="181"/>
      <c r="BL661" s="181"/>
    </row>
    <row r="662" spans="1:64" x14ac:dyDescent="0.2">
      <c r="A662" s="18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c r="AB662" s="181"/>
      <c r="AC662" s="181"/>
      <c r="AD662" s="181"/>
      <c r="AE662" s="181"/>
      <c r="AF662" s="181"/>
      <c r="AG662" s="181"/>
      <c r="AH662" s="181"/>
      <c r="AI662" s="181"/>
      <c r="AJ662" s="181"/>
      <c r="AK662" s="181"/>
      <c r="AL662" s="181"/>
      <c r="AM662" s="181"/>
      <c r="AN662" s="181"/>
      <c r="AO662" s="181"/>
      <c r="AP662" s="181"/>
      <c r="AQ662" s="181"/>
      <c r="AR662" s="181"/>
      <c r="AS662" s="181"/>
      <c r="AT662" s="181"/>
      <c r="AU662" s="181"/>
      <c r="AV662" s="181"/>
      <c r="AW662" s="181"/>
      <c r="AX662" s="181"/>
      <c r="AY662" s="181"/>
      <c r="AZ662" s="181"/>
      <c r="BA662" s="181"/>
      <c r="BB662" s="181"/>
      <c r="BC662" s="181"/>
      <c r="BD662" s="181"/>
      <c r="BE662" s="181"/>
      <c r="BF662" s="181"/>
      <c r="BG662" s="181"/>
      <c r="BH662" s="181"/>
      <c r="BI662" s="181"/>
      <c r="BJ662" s="181"/>
      <c r="BK662" s="181"/>
      <c r="BL662" s="181"/>
    </row>
    <row r="663" spans="1:64" x14ac:dyDescent="0.2">
      <c r="A663" s="18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c r="AB663" s="181"/>
      <c r="AC663" s="181"/>
      <c r="AD663" s="181"/>
      <c r="AE663" s="181"/>
      <c r="AF663" s="181"/>
      <c r="AG663" s="181"/>
      <c r="AH663" s="181"/>
      <c r="AI663" s="181"/>
      <c r="AJ663" s="181"/>
      <c r="AK663" s="181"/>
      <c r="AL663" s="181"/>
      <c r="AM663" s="181"/>
      <c r="AN663" s="181"/>
      <c r="AO663" s="181"/>
      <c r="AP663" s="181"/>
      <c r="AQ663" s="181"/>
      <c r="AR663" s="181"/>
      <c r="AS663" s="181"/>
      <c r="AT663" s="181"/>
      <c r="AU663" s="181"/>
      <c r="AV663" s="181"/>
      <c r="AW663" s="181"/>
      <c r="AX663" s="181"/>
      <c r="AY663" s="181"/>
      <c r="AZ663" s="181"/>
      <c r="BA663" s="181"/>
      <c r="BB663" s="181"/>
      <c r="BC663" s="181"/>
      <c r="BD663" s="181"/>
      <c r="BE663" s="181"/>
      <c r="BF663" s="181"/>
      <c r="BG663" s="181"/>
      <c r="BH663" s="181"/>
      <c r="BI663" s="181"/>
      <c r="BJ663" s="181"/>
      <c r="BK663" s="181"/>
      <c r="BL663" s="181"/>
    </row>
    <row r="664" spans="1:64" x14ac:dyDescent="0.2">
      <c r="A664" s="18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c r="AB664" s="181"/>
      <c r="AC664" s="181"/>
      <c r="AD664" s="181"/>
      <c r="AE664" s="181"/>
      <c r="AF664" s="181"/>
      <c r="AG664" s="181"/>
      <c r="AH664" s="181"/>
      <c r="AI664" s="181"/>
      <c r="AJ664" s="181"/>
      <c r="AK664" s="181"/>
      <c r="AL664" s="181"/>
      <c r="AM664" s="181"/>
      <c r="AN664" s="181"/>
      <c r="AO664" s="181"/>
      <c r="AP664" s="181"/>
      <c r="AQ664" s="181"/>
      <c r="AR664" s="181"/>
      <c r="AS664" s="181"/>
      <c r="AT664" s="181"/>
      <c r="AU664" s="181"/>
      <c r="AV664" s="181"/>
      <c r="AW664" s="181"/>
      <c r="AX664" s="181"/>
      <c r="AY664" s="181"/>
      <c r="AZ664" s="181"/>
      <c r="BA664" s="181"/>
      <c r="BB664" s="181"/>
      <c r="BC664" s="181"/>
      <c r="BD664" s="181"/>
      <c r="BE664" s="181"/>
      <c r="BF664" s="181"/>
      <c r="BG664" s="181"/>
      <c r="BH664" s="181"/>
      <c r="BI664" s="181"/>
      <c r="BJ664" s="181"/>
      <c r="BK664" s="181"/>
      <c r="BL664" s="181"/>
    </row>
    <row r="665" spans="1:64" x14ac:dyDescent="0.2">
      <c r="A665" s="18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c r="AB665" s="181"/>
      <c r="AC665" s="181"/>
      <c r="AD665" s="181"/>
      <c r="AE665" s="181"/>
      <c r="AF665" s="181"/>
      <c r="AG665" s="181"/>
      <c r="AH665" s="181"/>
      <c r="AI665" s="181"/>
      <c r="AJ665" s="181"/>
      <c r="AK665" s="181"/>
      <c r="AL665" s="181"/>
      <c r="AM665" s="181"/>
      <c r="AN665" s="181"/>
      <c r="AO665" s="181"/>
      <c r="AP665" s="181"/>
      <c r="AQ665" s="181"/>
      <c r="AR665" s="181"/>
      <c r="AS665" s="181"/>
      <c r="AT665" s="181"/>
      <c r="AU665" s="181"/>
      <c r="AV665" s="181"/>
      <c r="AW665" s="181"/>
      <c r="AX665" s="181"/>
      <c r="AY665" s="181"/>
      <c r="AZ665" s="181"/>
      <c r="BA665" s="181"/>
      <c r="BB665" s="181"/>
      <c r="BC665" s="181"/>
      <c r="BD665" s="181"/>
      <c r="BE665" s="181"/>
      <c r="BF665" s="181"/>
      <c r="BG665" s="181"/>
      <c r="BH665" s="181"/>
      <c r="BI665" s="181"/>
      <c r="BJ665" s="181"/>
      <c r="BK665" s="181"/>
      <c r="BL665" s="181"/>
    </row>
    <row r="666" spans="1:64" x14ac:dyDescent="0.2">
      <c r="A666" s="18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c r="AB666" s="181"/>
      <c r="AC666" s="181"/>
      <c r="AD666" s="181"/>
      <c r="AE666" s="181"/>
      <c r="AF666" s="181"/>
      <c r="AG666" s="181"/>
      <c r="AH666" s="181"/>
      <c r="AI666" s="181"/>
      <c r="AJ666" s="181"/>
      <c r="AK666" s="181"/>
      <c r="AL666" s="181"/>
      <c r="AM666" s="181"/>
      <c r="AN666" s="181"/>
      <c r="AO666" s="181"/>
      <c r="AP666" s="181"/>
      <c r="AQ666" s="181"/>
      <c r="AR666" s="181"/>
      <c r="AS666" s="181"/>
      <c r="AT666" s="181"/>
      <c r="AU666" s="181"/>
      <c r="AV666" s="181"/>
      <c r="AW666" s="181"/>
      <c r="AX666" s="181"/>
      <c r="AY666" s="181"/>
      <c r="AZ666" s="181"/>
      <c r="BA666" s="181"/>
      <c r="BB666" s="181"/>
      <c r="BC666" s="181"/>
      <c r="BD666" s="181"/>
      <c r="BE666" s="181"/>
      <c r="BF666" s="181"/>
      <c r="BG666" s="181"/>
      <c r="BH666" s="181"/>
      <c r="BI666" s="181"/>
      <c r="BJ666" s="181"/>
      <c r="BK666" s="181"/>
      <c r="BL666" s="181"/>
    </row>
    <row r="667" spans="1:64" x14ac:dyDescent="0.2">
      <c r="A667" s="18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c r="AB667" s="181"/>
      <c r="AC667" s="181"/>
      <c r="AD667" s="181"/>
      <c r="AE667" s="181"/>
      <c r="AF667" s="181"/>
      <c r="AG667" s="181"/>
      <c r="AH667" s="181"/>
      <c r="AI667" s="181"/>
      <c r="AJ667" s="181"/>
      <c r="AK667" s="181"/>
      <c r="AL667" s="181"/>
      <c r="AM667" s="181"/>
      <c r="AN667" s="181"/>
      <c r="AO667" s="181"/>
      <c r="AP667" s="181"/>
      <c r="AQ667" s="181"/>
      <c r="AR667" s="181"/>
      <c r="AS667" s="181"/>
      <c r="AT667" s="181"/>
      <c r="AU667" s="181"/>
      <c r="AV667" s="181"/>
      <c r="AW667" s="181"/>
      <c r="AX667" s="181"/>
      <c r="AY667" s="181"/>
      <c r="AZ667" s="181"/>
      <c r="BA667" s="181"/>
      <c r="BB667" s="181"/>
      <c r="BC667" s="181"/>
      <c r="BD667" s="181"/>
      <c r="BE667" s="181"/>
      <c r="BF667" s="181"/>
      <c r="BG667" s="181"/>
      <c r="BH667" s="181"/>
      <c r="BI667" s="181"/>
      <c r="BJ667" s="181"/>
      <c r="BK667" s="181"/>
      <c r="BL667" s="181"/>
    </row>
    <row r="668" spans="1:64" x14ac:dyDescent="0.2">
      <c r="A668" s="18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c r="AB668" s="181"/>
      <c r="AC668" s="181"/>
      <c r="AD668" s="181"/>
      <c r="AE668" s="181"/>
      <c r="AF668" s="181"/>
      <c r="AG668" s="181"/>
      <c r="AH668" s="181"/>
      <c r="AI668" s="181"/>
      <c r="AJ668" s="181"/>
      <c r="AK668" s="181"/>
      <c r="AL668" s="181"/>
      <c r="AM668" s="181"/>
      <c r="AN668" s="181"/>
      <c r="AO668" s="181"/>
      <c r="AP668" s="181"/>
      <c r="AQ668" s="181"/>
      <c r="AR668" s="181"/>
      <c r="AS668" s="181"/>
      <c r="AT668" s="181"/>
      <c r="AU668" s="181"/>
      <c r="AV668" s="181"/>
      <c r="AW668" s="181"/>
      <c r="AX668" s="181"/>
      <c r="AY668" s="181"/>
      <c r="AZ668" s="181"/>
      <c r="BA668" s="181"/>
      <c r="BB668" s="181"/>
      <c r="BC668" s="181"/>
      <c r="BD668" s="181"/>
      <c r="BE668" s="181"/>
      <c r="BF668" s="181"/>
      <c r="BG668" s="181"/>
      <c r="BH668" s="181"/>
      <c r="BI668" s="181"/>
      <c r="BJ668" s="181"/>
      <c r="BK668" s="181"/>
      <c r="BL668" s="181"/>
    </row>
    <row r="669" spans="1:64" x14ac:dyDescent="0.2">
      <c r="A669" s="18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c r="AB669" s="181"/>
      <c r="AC669" s="181"/>
      <c r="AD669" s="181"/>
      <c r="AE669" s="181"/>
      <c r="AF669" s="181"/>
      <c r="AG669" s="181"/>
      <c r="AH669" s="181"/>
      <c r="AI669" s="181"/>
      <c r="AJ669" s="181"/>
      <c r="AK669" s="181"/>
      <c r="AL669" s="181"/>
      <c r="AM669" s="181"/>
      <c r="AN669" s="181"/>
      <c r="AO669" s="181"/>
      <c r="AP669" s="181"/>
      <c r="AQ669" s="181"/>
      <c r="AR669" s="181"/>
      <c r="AS669" s="181"/>
      <c r="AT669" s="181"/>
      <c r="AU669" s="181"/>
      <c r="AV669" s="181"/>
      <c r="AW669" s="181"/>
      <c r="AX669" s="181"/>
      <c r="AY669" s="181"/>
      <c r="AZ669" s="181"/>
      <c r="BA669" s="181"/>
      <c r="BB669" s="181"/>
      <c r="BC669" s="181"/>
      <c r="BD669" s="181"/>
      <c r="BE669" s="181"/>
      <c r="BF669" s="181"/>
      <c r="BG669" s="181"/>
      <c r="BH669" s="181"/>
      <c r="BI669" s="181"/>
      <c r="BJ669" s="181"/>
      <c r="BK669" s="181"/>
      <c r="BL669" s="181"/>
    </row>
    <row r="670" spans="1:64" x14ac:dyDescent="0.2">
      <c r="A670" s="18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c r="AB670" s="181"/>
      <c r="AC670" s="181"/>
      <c r="AD670" s="181"/>
      <c r="AE670" s="181"/>
      <c r="AF670" s="181"/>
      <c r="AG670" s="181"/>
      <c r="AH670" s="181"/>
      <c r="AI670" s="181"/>
      <c r="AJ670" s="181"/>
      <c r="AK670" s="181"/>
      <c r="AL670" s="181"/>
      <c r="AM670" s="181"/>
      <c r="AN670" s="181"/>
      <c r="AO670" s="181"/>
      <c r="AP670" s="181"/>
      <c r="AQ670" s="181"/>
      <c r="AR670" s="181"/>
      <c r="AS670" s="181"/>
      <c r="AT670" s="181"/>
      <c r="AU670" s="181"/>
      <c r="AV670" s="181"/>
      <c r="AW670" s="181"/>
      <c r="AX670" s="181"/>
      <c r="AY670" s="181"/>
      <c r="AZ670" s="181"/>
      <c r="BA670" s="181"/>
      <c r="BB670" s="181"/>
      <c r="BC670" s="181"/>
      <c r="BD670" s="181"/>
      <c r="BE670" s="181"/>
      <c r="BF670" s="181"/>
      <c r="BG670" s="181"/>
      <c r="BH670" s="181"/>
      <c r="BI670" s="181"/>
      <c r="BJ670" s="181"/>
      <c r="BK670" s="181"/>
      <c r="BL670" s="181"/>
    </row>
    <row r="671" spans="1:64" x14ac:dyDescent="0.2">
      <c r="A671" s="18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c r="AB671" s="181"/>
      <c r="AC671" s="181"/>
      <c r="AD671" s="181"/>
      <c r="AE671" s="181"/>
      <c r="AF671" s="181"/>
      <c r="AG671" s="181"/>
      <c r="AH671" s="181"/>
      <c r="AI671" s="181"/>
      <c r="AJ671" s="181"/>
      <c r="AK671" s="181"/>
      <c r="AL671" s="181"/>
      <c r="AM671" s="181"/>
      <c r="AN671" s="181"/>
      <c r="AO671" s="181"/>
      <c r="AP671" s="181"/>
      <c r="AQ671" s="181"/>
      <c r="AR671" s="181"/>
      <c r="AS671" s="181"/>
      <c r="AT671" s="181"/>
      <c r="AU671" s="181"/>
      <c r="AV671" s="181"/>
      <c r="AW671" s="181"/>
      <c r="AX671" s="181"/>
      <c r="AY671" s="181"/>
      <c r="AZ671" s="181"/>
      <c r="BA671" s="181"/>
      <c r="BB671" s="181"/>
      <c r="BC671" s="181"/>
      <c r="BD671" s="181"/>
      <c r="BE671" s="181"/>
      <c r="BF671" s="181"/>
      <c r="BG671" s="181"/>
      <c r="BH671" s="181"/>
      <c r="BI671" s="181"/>
      <c r="BJ671" s="181"/>
      <c r="BK671" s="181"/>
      <c r="BL671" s="181"/>
    </row>
    <row r="672" spans="1:64" x14ac:dyDescent="0.2">
      <c r="A672" s="18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c r="AB672" s="181"/>
      <c r="AC672" s="181"/>
      <c r="AD672" s="181"/>
      <c r="AE672" s="181"/>
      <c r="AF672" s="181"/>
      <c r="AG672" s="181"/>
      <c r="AH672" s="181"/>
      <c r="AI672" s="181"/>
      <c r="AJ672" s="181"/>
      <c r="AK672" s="181"/>
      <c r="AL672" s="181"/>
      <c r="AM672" s="181"/>
      <c r="AN672" s="181"/>
      <c r="AO672" s="181"/>
      <c r="AP672" s="181"/>
      <c r="AQ672" s="181"/>
      <c r="AR672" s="181"/>
      <c r="AS672" s="181"/>
      <c r="AT672" s="181"/>
      <c r="AU672" s="181"/>
      <c r="AV672" s="181"/>
      <c r="AW672" s="181"/>
      <c r="AX672" s="181"/>
      <c r="AY672" s="181"/>
      <c r="AZ672" s="181"/>
      <c r="BA672" s="181"/>
      <c r="BB672" s="181"/>
      <c r="BC672" s="181"/>
      <c r="BD672" s="181"/>
      <c r="BE672" s="181"/>
      <c r="BF672" s="181"/>
      <c r="BG672" s="181"/>
      <c r="BH672" s="181"/>
      <c r="BI672" s="181"/>
      <c r="BJ672" s="181"/>
      <c r="BK672" s="181"/>
      <c r="BL672" s="181"/>
    </row>
    <row r="673" spans="1:64" x14ac:dyDescent="0.2">
      <c r="A673" s="18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c r="AB673" s="181"/>
      <c r="AC673" s="181"/>
      <c r="AD673" s="181"/>
      <c r="AE673" s="181"/>
      <c r="AF673" s="181"/>
      <c r="AG673" s="181"/>
      <c r="AH673" s="181"/>
      <c r="AI673" s="181"/>
      <c r="AJ673" s="181"/>
      <c r="AK673" s="181"/>
      <c r="AL673" s="181"/>
      <c r="AM673" s="181"/>
      <c r="AN673" s="181"/>
      <c r="AO673" s="181"/>
      <c r="AP673" s="181"/>
      <c r="AQ673" s="181"/>
      <c r="AR673" s="181"/>
      <c r="AS673" s="181"/>
      <c r="AT673" s="181"/>
      <c r="AU673" s="181"/>
      <c r="AV673" s="181"/>
      <c r="AW673" s="181"/>
      <c r="AX673" s="181"/>
      <c r="AY673" s="181"/>
      <c r="AZ673" s="181"/>
      <c r="BA673" s="181"/>
      <c r="BB673" s="181"/>
      <c r="BC673" s="181"/>
      <c r="BD673" s="181"/>
      <c r="BE673" s="181"/>
      <c r="BF673" s="181"/>
      <c r="BG673" s="181"/>
      <c r="BH673" s="181"/>
      <c r="BI673" s="181"/>
      <c r="BJ673" s="181"/>
      <c r="BK673" s="181"/>
      <c r="BL673" s="181"/>
    </row>
    <row r="674" spans="1:64" x14ac:dyDescent="0.2">
      <c r="A674" s="18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c r="AB674" s="181"/>
      <c r="AC674" s="181"/>
      <c r="AD674" s="181"/>
      <c r="AE674" s="181"/>
      <c r="AF674" s="181"/>
      <c r="AG674" s="181"/>
      <c r="AH674" s="181"/>
      <c r="AI674" s="181"/>
      <c r="AJ674" s="181"/>
      <c r="AK674" s="181"/>
      <c r="AL674" s="181"/>
      <c r="AM674" s="181"/>
      <c r="AN674" s="181"/>
      <c r="AO674" s="181"/>
      <c r="AP674" s="181"/>
      <c r="AQ674" s="181"/>
      <c r="AR674" s="181"/>
      <c r="AS674" s="181"/>
      <c r="AT674" s="181"/>
      <c r="AU674" s="181"/>
      <c r="AV674" s="181"/>
      <c r="AW674" s="181"/>
      <c r="AX674" s="181"/>
      <c r="AY674" s="181"/>
      <c r="AZ674" s="181"/>
      <c r="BA674" s="181"/>
      <c r="BB674" s="181"/>
      <c r="BC674" s="181"/>
      <c r="BD674" s="181"/>
      <c r="BE674" s="181"/>
      <c r="BF674" s="181"/>
      <c r="BG674" s="181"/>
      <c r="BH674" s="181"/>
      <c r="BI674" s="181"/>
      <c r="BJ674" s="181"/>
      <c r="BK674" s="181"/>
      <c r="BL674" s="181"/>
    </row>
    <row r="675" spans="1:64" x14ac:dyDescent="0.2">
      <c r="A675" s="18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c r="AB675" s="181"/>
      <c r="AC675" s="181"/>
      <c r="AD675" s="181"/>
      <c r="AE675" s="181"/>
      <c r="AF675" s="181"/>
      <c r="AG675" s="181"/>
      <c r="AH675" s="181"/>
      <c r="AI675" s="181"/>
      <c r="AJ675" s="181"/>
      <c r="AK675" s="181"/>
      <c r="AL675" s="181"/>
      <c r="AM675" s="181"/>
      <c r="AN675" s="181"/>
      <c r="AO675" s="181"/>
      <c r="AP675" s="181"/>
      <c r="AQ675" s="181"/>
      <c r="AR675" s="181"/>
      <c r="AS675" s="181"/>
      <c r="AT675" s="181"/>
      <c r="AU675" s="181"/>
      <c r="AV675" s="181"/>
      <c r="AW675" s="181"/>
      <c r="AX675" s="181"/>
      <c r="AY675" s="181"/>
      <c r="AZ675" s="181"/>
      <c r="BA675" s="181"/>
      <c r="BB675" s="181"/>
      <c r="BC675" s="181"/>
      <c r="BD675" s="181"/>
      <c r="BE675" s="181"/>
      <c r="BF675" s="181"/>
      <c r="BG675" s="181"/>
      <c r="BH675" s="181"/>
      <c r="BI675" s="181"/>
      <c r="BJ675" s="181"/>
      <c r="BK675" s="181"/>
      <c r="BL675" s="181"/>
    </row>
    <row r="676" spans="1:64" x14ac:dyDescent="0.2">
      <c r="A676" s="18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c r="AB676" s="181"/>
      <c r="AC676" s="181"/>
      <c r="AD676" s="181"/>
      <c r="AE676" s="181"/>
      <c r="AF676" s="181"/>
      <c r="AG676" s="181"/>
      <c r="AH676" s="181"/>
      <c r="AI676" s="181"/>
      <c r="AJ676" s="181"/>
      <c r="AK676" s="181"/>
      <c r="AL676" s="181"/>
      <c r="AM676" s="181"/>
      <c r="AN676" s="181"/>
      <c r="AO676" s="181"/>
      <c r="AP676" s="181"/>
      <c r="AQ676" s="181"/>
      <c r="AR676" s="181"/>
      <c r="AS676" s="181"/>
      <c r="AT676" s="181"/>
      <c r="AU676" s="181"/>
      <c r="AV676" s="181"/>
      <c r="AW676" s="181"/>
      <c r="AX676" s="181"/>
      <c r="AY676" s="181"/>
      <c r="AZ676" s="181"/>
      <c r="BA676" s="181"/>
      <c r="BB676" s="181"/>
      <c r="BC676" s="181"/>
      <c r="BD676" s="181"/>
      <c r="BE676" s="181"/>
      <c r="BF676" s="181"/>
      <c r="BG676" s="181"/>
      <c r="BH676" s="181"/>
      <c r="BI676" s="181"/>
      <c r="BJ676" s="181"/>
      <c r="BK676" s="181"/>
      <c r="BL676" s="181"/>
    </row>
    <row r="677" spans="1:64" x14ac:dyDescent="0.2">
      <c r="A677" s="18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c r="AB677" s="181"/>
      <c r="AC677" s="181"/>
      <c r="AD677" s="181"/>
      <c r="AE677" s="181"/>
      <c r="AF677" s="181"/>
      <c r="AG677" s="181"/>
      <c r="AH677" s="181"/>
      <c r="AI677" s="181"/>
      <c r="AJ677" s="181"/>
      <c r="AK677" s="181"/>
      <c r="AL677" s="181"/>
      <c r="AM677" s="181"/>
      <c r="AN677" s="181"/>
      <c r="AO677" s="181"/>
      <c r="AP677" s="181"/>
      <c r="AQ677" s="181"/>
      <c r="AR677" s="181"/>
      <c r="AS677" s="181"/>
      <c r="AT677" s="181"/>
      <c r="AU677" s="181"/>
      <c r="AV677" s="181"/>
      <c r="AW677" s="181"/>
      <c r="AX677" s="181"/>
      <c r="AY677" s="181"/>
      <c r="AZ677" s="181"/>
      <c r="BA677" s="181"/>
      <c r="BB677" s="181"/>
      <c r="BC677" s="181"/>
      <c r="BD677" s="181"/>
      <c r="BE677" s="181"/>
      <c r="BF677" s="181"/>
      <c r="BG677" s="181"/>
      <c r="BH677" s="181"/>
      <c r="BI677" s="181"/>
      <c r="BJ677" s="181"/>
      <c r="BK677" s="181"/>
      <c r="BL677" s="181"/>
    </row>
    <row r="678" spans="1:64" x14ac:dyDescent="0.2">
      <c r="A678" s="18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c r="AB678" s="181"/>
      <c r="AC678" s="181"/>
      <c r="AD678" s="181"/>
      <c r="AE678" s="181"/>
      <c r="AF678" s="181"/>
      <c r="AG678" s="181"/>
      <c r="AH678" s="181"/>
      <c r="AI678" s="181"/>
      <c r="AJ678" s="181"/>
      <c r="AK678" s="181"/>
      <c r="AL678" s="181"/>
      <c r="AM678" s="181"/>
      <c r="AN678" s="181"/>
      <c r="AO678" s="181"/>
      <c r="AP678" s="181"/>
      <c r="AQ678" s="181"/>
      <c r="AR678" s="181"/>
      <c r="AS678" s="181"/>
      <c r="AT678" s="181"/>
      <c r="AU678" s="181"/>
      <c r="AV678" s="181"/>
      <c r="AW678" s="181"/>
      <c r="AX678" s="181"/>
      <c r="AY678" s="181"/>
      <c r="AZ678" s="181"/>
      <c r="BA678" s="181"/>
      <c r="BB678" s="181"/>
      <c r="BC678" s="181"/>
      <c r="BD678" s="181"/>
      <c r="BE678" s="181"/>
      <c r="BF678" s="181"/>
      <c r="BG678" s="181"/>
      <c r="BH678" s="181"/>
      <c r="BI678" s="181"/>
      <c r="BJ678" s="181"/>
      <c r="BK678" s="181"/>
      <c r="BL678" s="181"/>
    </row>
    <row r="679" spans="1:64" x14ac:dyDescent="0.2">
      <c r="A679" s="18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c r="AB679" s="181"/>
      <c r="AC679" s="181"/>
      <c r="AD679" s="181"/>
      <c r="AE679" s="181"/>
      <c r="AF679" s="181"/>
      <c r="AG679" s="181"/>
      <c r="AH679" s="181"/>
      <c r="AI679" s="181"/>
      <c r="AJ679" s="181"/>
      <c r="AK679" s="181"/>
      <c r="AL679" s="181"/>
      <c r="AM679" s="181"/>
      <c r="AN679" s="181"/>
      <c r="AO679" s="181"/>
      <c r="AP679" s="181"/>
      <c r="AQ679" s="181"/>
      <c r="AR679" s="181"/>
      <c r="AS679" s="181"/>
      <c r="AT679" s="181"/>
      <c r="AU679" s="181"/>
      <c r="AV679" s="181"/>
      <c r="AW679" s="181"/>
      <c r="AX679" s="181"/>
      <c r="AY679" s="181"/>
      <c r="AZ679" s="181"/>
      <c r="BA679" s="181"/>
      <c r="BB679" s="181"/>
      <c r="BC679" s="181"/>
      <c r="BD679" s="181"/>
      <c r="BE679" s="181"/>
      <c r="BF679" s="181"/>
      <c r="BG679" s="181"/>
      <c r="BH679" s="181"/>
      <c r="BI679" s="181"/>
      <c r="BJ679" s="181"/>
      <c r="BK679" s="181"/>
      <c r="BL679" s="181"/>
    </row>
    <row r="680" spans="1:64" x14ac:dyDescent="0.2">
      <c r="A680" s="18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c r="AB680" s="181"/>
      <c r="AC680" s="181"/>
      <c r="AD680" s="181"/>
      <c r="AE680" s="181"/>
      <c r="AF680" s="181"/>
      <c r="AG680" s="181"/>
      <c r="AH680" s="181"/>
      <c r="AI680" s="181"/>
      <c r="AJ680" s="181"/>
      <c r="AK680" s="181"/>
      <c r="AL680" s="181"/>
      <c r="AM680" s="181"/>
      <c r="AN680" s="181"/>
      <c r="AO680" s="181"/>
      <c r="AP680" s="181"/>
      <c r="AQ680" s="181"/>
      <c r="AR680" s="181"/>
      <c r="AS680" s="181"/>
      <c r="AT680" s="181"/>
      <c r="AU680" s="181"/>
      <c r="AV680" s="181"/>
      <c r="AW680" s="181"/>
      <c r="AX680" s="181"/>
      <c r="AY680" s="181"/>
      <c r="AZ680" s="181"/>
      <c r="BA680" s="181"/>
      <c r="BB680" s="181"/>
      <c r="BC680" s="181"/>
      <c r="BD680" s="181"/>
      <c r="BE680" s="181"/>
      <c r="BF680" s="181"/>
      <c r="BG680" s="181"/>
      <c r="BH680" s="181"/>
      <c r="BI680" s="181"/>
      <c r="BJ680" s="181"/>
      <c r="BK680" s="181"/>
      <c r="BL680" s="181"/>
    </row>
    <row r="681" spans="1:64" x14ac:dyDescent="0.2">
      <c r="A681" s="18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c r="AB681" s="181"/>
      <c r="AC681" s="181"/>
      <c r="AD681" s="181"/>
      <c r="AE681" s="181"/>
      <c r="AF681" s="181"/>
      <c r="AG681" s="181"/>
      <c r="AH681" s="181"/>
      <c r="AI681" s="181"/>
      <c r="AJ681" s="181"/>
      <c r="AK681" s="181"/>
      <c r="AL681" s="181"/>
      <c r="AM681" s="181"/>
      <c r="AN681" s="181"/>
      <c r="AO681" s="181"/>
      <c r="AP681" s="181"/>
      <c r="AQ681" s="181"/>
      <c r="AR681" s="181"/>
      <c r="AS681" s="181"/>
      <c r="AT681" s="181"/>
      <c r="AU681" s="181"/>
      <c r="AV681" s="181"/>
      <c r="AW681" s="181"/>
      <c r="AX681" s="181"/>
      <c r="AY681" s="181"/>
      <c r="AZ681" s="181"/>
      <c r="BA681" s="181"/>
      <c r="BB681" s="181"/>
      <c r="BC681" s="181"/>
      <c r="BD681" s="181"/>
      <c r="BE681" s="181"/>
      <c r="BF681" s="181"/>
      <c r="BG681" s="181"/>
      <c r="BH681" s="181"/>
      <c r="BI681" s="181"/>
      <c r="BJ681" s="181"/>
      <c r="BK681" s="181"/>
      <c r="BL681" s="181"/>
    </row>
    <row r="682" spans="1:64" x14ac:dyDescent="0.2">
      <c r="A682" s="18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c r="AB682" s="181"/>
      <c r="AC682" s="181"/>
      <c r="AD682" s="181"/>
      <c r="AE682" s="181"/>
      <c r="AF682" s="181"/>
      <c r="AG682" s="181"/>
      <c r="AH682" s="181"/>
      <c r="AI682" s="181"/>
      <c r="AJ682" s="181"/>
      <c r="AK682" s="181"/>
      <c r="AL682" s="181"/>
      <c r="AM682" s="181"/>
      <c r="AN682" s="181"/>
      <c r="AO682" s="181"/>
      <c r="AP682" s="181"/>
      <c r="AQ682" s="181"/>
      <c r="AR682" s="181"/>
      <c r="AS682" s="181"/>
      <c r="AT682" s="181"/>
      <c r="AU682" s="181"/>
      <c r="AV682" s="181"/>
      <c r="AW682" s="181"/>
      <c r="AX682" s="181"/>
      <c r="AY682" s="181"/>
      <c r="AZ682" s="181"/>
      <c r="BA682" s="181"/>
      <c r="BB682" s="181"/>
      <c r="BC682" s="181"/>
      <c r="BD682" s="181"/>
      <c r="BE682" s="181"/>
      <c r="BF682" s="181"/>
      <c r="BG682" s="181"/>
      <c r="BH682" s="181"/>
      <c r="BI682" s="181"/>
      <c r="BJ682" s="181"/>
      <c r="BK682" s="181"/>
      <c r="BL682" s="181"/>
    </row>
    <row r="683" spans="1:64" x14ac:dyDescent="0.2">
      <c r="A683" s="18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c r="AB683" s="181"/>
      <c r="AC683" s="181"/>
      <c r="AD683" s="181"/>
      <c r="AE683" s="181"/>
      <c r="AF683" s="181"/>
      <c r="AG683" s="181"/>
      <c r="AH683" s="181"/>
      <c r="AI683" s="181"/>
      <c r="AJ683" s="181"/>
      <c r="AK683" s="181"/>
      <c r="AL683" s="181"/>
      <c r="AM683" s="181"/>
      <c r="AN683" s="181"/>
      <c r="AO683" s="181"/>
      <c r="AP683" s="181"/>
      <c r="AQ683" s="181"/>
      <c r="AR683" s="181"/>
      <c r="AS683" s="181"/>
      <c r="AT683" s="181"/>
      <c r="AU683" s="181"/>
      <c r="AV683" s="181"/>
      <c r="AW683" s="181"/>
      <c r="AX683" s="181"/>
      <c r="AY683" s="181"/>
      <c r="AZ683" s="181"/>
      <c r="BA683" s="181"/>
      <c r="BB683" s="181"/>
      <c r="BC683" s="181"/>
      <c r="BD683" s="181"/>
      <c r="BE683" s="181"/>
      <c r="BF683" s="181"/>
      <c r="BG683" s="181"/>
      <c r="BH683" s="181"/>
      <c r="BI683" s="181"/>
      <c r="BJ683" s="181"/>
      <c r="BK683" s="181"/>
      <c r="BL683" s="181"/>
    </row>
    <row r="684" spans="1:64" x14ac:dyDescent="0.2">
      <c r="A684" s="18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c r="AB684" s="181"/>
      <c r="AC684" s="181"/>
      <c r="AD684" s="181"/>
      <c r="AE684" s="181"/>
      <c r="AF684" s="181"/>
      <c r="AG684" s="181"/>
      <c r="AH684" s="181"/>
      <c r="AI684" s="181"/>
      <c r="AJ684" s="181"/>
      <c r="AK684" s="181"/>
      <c r="AL684" s="181"/>
      <c r="AM684" s="181"/>
      <c r="AN684" s="181"/>
      <c r="AO684" s="181"/>
      <c r="AP684" s="181"/>
      <c r="AQ684" s="181"/>
      <c r="AR684" s="181"/>
      <c r="AS684" s="181"/>
      <c r="AT684" s="181"/>
      <c r="AU684" s="181"/>
      <c r="AV684" s="181"/>
      <c r="AW684" s="181"/>
      <c r="AX684" s="181"/>
      <c r="AY684" s="181"/>
      <c r="AZ684" s="181"/>
      <c r="BA684" s="181"/>
      <c r="BB684" s="181"/>
      <c r="BC684" s="181"/>
      <c r="BD684" s="181"/>
      <c r="BE684" s="181"/>
      <c r="BF684" s="181"/>
      <c r="BG684" s="181"/>
      <c r="BH684" s="181"/>
      <c r="BI684" s="181"/>
      <c r="BJ684" s="181"/>
      <c r="BK684" s="181"/>
      <c r="BL684" s="181"/>
    </row>
    <row r="685" spans="1:64" x14ac:dyDescent="0.2">
      <c r="A685" s="18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c r="AB685" s="181"/>
      <c r="AC685" s="181"/>
      <c r="AD685" s="181"/>
      <c r="AE685" s="181"/>
      <c r="AF685" s="181"/>
      <c r="AG685" s="181"/>
      <c r="AH685" s="181"/>
      <c r="AI685" s="181"/>
      <c r="AJ685" s="181"/>
      <c r="AK685" s="181"/>
      <c r="AL685" s="181"/>
      <c r="AM685" s="181"/>
      <c r="AN685" s="181"/>
      <c r="AO685" s="181"/>
      <c r="AP685" s="181"/>
      <c r="AQ685" s="181"/>
      <c r="AR685" s="181"/>
      <c r="AS685" s="181"/>
      <c r="AT685" s="181"/>
      <c r="AU685" s="181"/>
      <c r="AV685" s="181"/>
      <c r="AW685" s="181"/>
      <c r="AX685" s="181"/>
      <c r="AY685" s="181"/>
      <c r="AZ685" s="181"/>
      <c r="BA685" s="181"/>
      <c r="BB685" s="181"/>
      <c r="BC685" s="181"/>
      <c r="BD685" s="181"/>
      <c r="BE685" s="181"/>
      <c r="BF685" s="181"/>
      <c r="BG685" s="181"/>
      <c r="BH685" s="181"/>
      <c r="BI685" s="181"/>
      <c r="BJ685" s="181"/>
      <c r="BK685" s="181"/>
      <c r="BL685" s="181"/>
    </row>
    <row r="686" spans="1:64" x14ac:dyDescent="0.2">
      <c r="A686" s="18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c r="AB686" s="181"/>
      <c r="AC686" s="181"/>
      <c r="AD686" s="181"/>
      <c r="AE686" s="181"/>
      <c r="AF686" s="181"/>
      <c r="AG686" s="181"/>
      <c r="AH686" s="181"/>
      <c r="AI686" s="181"/>
      <c r="AJ686" s="181"/>
      <c r="AK686" s="181"/>
      <c r="AL686" s="181"/>
      <c r="AM686" s="181"/>
      <c r="AN686" s="181"/>
      <c r="AO686" s="181"/>
      <c r="AP686" s="181"/>
      <c r="AQ686" s="181"/>
      <c r="AR686" s="181"/>
      <c r="AS686" s="181"/>
      <c r="AT686" s="181"/>
      <c r="AU686" s="181"/>
      <c r="AV686" s="181"/>
      <c r="AW686" s="181"/>
      <c r="AX686" s="181"/>
      <c r="AY686" s="181"/>
      <c r="AZ686" s="181"/>
      <c r="BA686" s="181"/>
      <c r="BB686" s="181"/>
      <c r="BC686" s="181"/>
      <c r="BD686" s="181"/>
      <c r="BE686" s="181"/>
      <c r="BF686" s="181"/>
      <c r="BG686" s="181"/>
      <c r="BH686" s="181"/>
      <c r="BI686" s="181"/>
      <c r="BJ686" s="181"/>
      <c r="BK686" s="181"/>
      <c r="BL686" s="181"/>
    </row>
    <row r="687" spans="1:64" x14ac:dyDescent="0.2">
      <c r="A687" s="18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c r="AB687" s="181"/>
      <c r="AC687" s="181"/>
      <c r="AD687" s="181"/>
      <c r="AE687" s="181"/>
      <c r="AF687" s="181"/>
      <c r="AG687" s="181"/>
      <c r="AH687" s="181"/>
      <c r="AI687" s="181"/>
      <c r="AJ687" s="181"/>
      <c r="AK687" s="181"/>
      <c r="AL687" s="181"/>
      <c r="AM687" s="181"/>
      <c r="AN687" s="181"/>
      <c r="AO687" s="181"/>
      <c r="AP687" s="181"/>
      <c r="AQ687" s="181"/>
      <c r="AR687" s="181"/>
      <c r="AS687" s="181"/>
      <c r="AT687" s="181"/>
      <c r="AU687" s="181"/>
      <c r="AV687" s="181"/>
      <c r="AW687" s="181"/>
      <c r="AX687" s="181"/>
      <c r="AY687" s="181"/>
      <c r="AZ687" s="181"/>
      <c r="BA687" s="181"/>
      <c r="BB687" s="181"/>
      <c r="BC687" s="181"/>
      <c r="BD687" s="181"/>
      <c r="BE687" s="181"/>
      <c r="BF687" s="181"/>
      <c r="BG687" s="181"/>
      <c r="BH687" s="181"/>
      <c r="BI687" s="181"/>
      <c r="BJ687" s="181"/>
      <c r="BK687" s="181"/>
      <c r="BL687" s="181"/>
    </row>
    <row r="688" spans="1:64" x14ac:dyDescent="0.2">
      <c r="A688" s="18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c r="AB688" s="181"/>
      <c r="AC688" s="181"/>
      <c r="AD688" s="181"/>
      <c r="AE688" s="181"/>
      <c r="AF688" s="181"/>
      <c r="AG688" s="181"/>
      <c r="AH688" s="181"/>
      <c r="AI688" s="181"/>
      <c r="AJ688" s="181"/>
      <c r="AK688" s="181"/>
      <c r="AL688" s="181"/>
      <c r="AM688" s="181"/>
      <c r="AN688" s="181"/>
      <c r="AO688" s="181"/>
      <c r="AP688" s="181"/>
      <c r="AQ688" s="181"/>
      <c r="AR688" s="181"/>
      <c r="AS688" s="181"/>
      <c r="AT688" s="181"/>
      <c r="AU688" s="181"/>
      <c r="AV688" s="181"/>
      <c r="AW688" s="181"/>
      <c r="AX688" s="181"/>
      <c r="AY688" s="181"/>
      <c r="AZ688" s="181"/>
      <c r="BA688" s="181"/>
      <c r="BB688" s="181"/>
      <c r="BC688" s="181"/>
      <c r="BD688" s="181"/>
      <c r="BE688" s="181"/>
      <c r="BF688" s="181"/>
      <c r="BG688" s="181"/>
      <c r="BH688" s="181"/>
      <c r="BI688" s="181"/>
      <c r="BJ688" s="181"/>
      <c r="BK688" s="181"/>
      <c r="BL688" s="181"/>
    </row>
    <row r="689" spans="1:64" x14ac:dyDescent="0.2">
      <c r="A689" s="18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c r="AB689" s="181"/>
      <c r="AC689" s="181"/>
      <c r="AD689" s="181"/>
      <c r="AE689" s="181"/>
      <c r="AF689" s="181"/>
      <c r="AG689" s="181"/>
      <c r="AH689" s="181"/>
      <c r="AI689" s="181"/>
      <c r="AJ689" s="181"/>
      <c r="AK689" s="181"/>
      <c r="AL689" s="181"/>
      <c r="AM689" s="181"/>
      <c r="AN689" s="181"/>
      <c r="AO689" s="181"/>
      <c r="AP689" s="181"/>
      <c r="AQ689" s="181"/>
      <c r="AR689" s="181"/>
      <c r="AS689" s="181"/>
      <c r="AT689" s="181"/>
      <c r="AU689" s="181"/>
      <c r="AV689" s="181"/>
      <c r="AW689" s="181"/>
      <c r="AX689" s="181"/>
      <c r="AY689" s="181"/>
      <c r="AZ689" s="181"/>
      <c r="BA689" s="181"/>
      <c r="BB689" s="181"/>
      <c r="BC689" s="181"/>
      <c r="BD689" s="181"/>
      <c r="BE689" s="181"/>
      <c r="BF689" s="181"/>
      <c r="BG689" s="181"/>
      <c r="BH689" s="181"/>
      <c r="BI689" s="181"/>
      <c r="BJ689" s="181"/>
      <c r="BK689" s="181"/>
      <c r="BL689" s="181"/>
    </row>
    <row r="690" spans="1:64" x14ac:dyDescent="0.2">
      <c r="A690" s="18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c r="AB690" s="181"/>
      <c r="AC690" s="181"/>
      <c r="AD690" s="181"/>
      <c r="AE690" s="181"/>
      <c r="AF690" s="181"/>
      <c r="AG690" s="181"/>
      <c r="AH690" s="181"/>
      <c r="AI690" s="181"/>
      <c r="AJ690" s="181"/>
      <c r="AK690" s="181"/>
      <c r="AL690" s="181"/>
      <c r="AM690" s="181"/>
      <c r="AN690" s="181"/>
      <c r="AO690" s="181"/>
      <c r="AP690" s="181"/>
      <c r="AQ690" s="181"/>
      <c r="AR690" s="181"/>
      <c r="AS690" s="181"/>
      <c r="AT690" s="181"/>
      <c r="AU690" s="181"/>
      <c r="AV690" s="181"/>
      <c r="AW690" s="181"/>
      <c r="AX690" s="181"/>
      <c r="AY690" s="181"/>
      <c r="AZ690" s="181"/>
      <c r="BA690" s="181"/>
      <c r="BB690" s="181"/>
      <c r="BC690" s="181"/>
      <c r="BD690" s="181"/>
      <c r="BE690" s="181"/>
      <c r="BF690" s="181"/>
      <c r="BG690" s="181"/>
      <c r="BH690" s="181"/>
      <c r="BI690" s="181"/>
      <c r="BJ690" s="181"/>
      <c r="BK690" s="181"/>
      <c r="BL690" s="181"/>
    </row>
    <row r="691" spans="1:64" x14ac:dyDescent="0.2">
      <c r="A691" s="18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c r="AB691" s="181"/>
      <c r="AC691" s="181"/>
      <c r="AD691" s="181"/>
      <c r="AE691" s="181"/>
      <c r="AF691" s="181"/>
      <c r="AG691" s="181"/>
      <c r="AH691" s="181"/>
      <c r="AI691" s="181"/>
      <c r="AJ691" s="181"/>
      <c r="AK691" s="181"/>
      <c r="AL691" s="181"/>
      <c r="AM691" s="181"/>
      <c r="AN691" s="181"/>
      <c r="AO691" s="181"/>
      <c r="AP691" s="181"/>
      <c r="AQ691" s="181"/>
      <c r="AR691" s="181"/>
      <c r="AS691" s="181"/>
      <c r="AT691" s="181"/>
      <c r="AU691" s="181"/>
      <c r="AV691" s="181"/>
      <c r="AW691" s="181"/>
      <c r="AX691" s="181"/>
      <c r="AY691" s="181"/>
      <c r="AZ691" s="181"/>
      <c r="BA691" s="181"/>
      <c r="BB691" s="181"/>
      <c r="BC691" s="181"/>
      <c r="BD691" s="181"/>
      <c r="BE691" s="181"/>
      <c r="BF691" s="181"/>
      <c r="BG691" s="181"/>
      <c r="BH691" s="181"/>
      <c r="BI691" s="181"/>
      <c r="BJ691" s="181"/>
      <c r="BK691" s="181"/>
      <c r="BL691" s="181"/>
    </row>
    <row r="692" spans="1:64" x14ac:dyDescent="0.2">
      <c r="A692" s="18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c r="AB692" s="181"/>
      <c r="AC692" s="181"/>
      <c r="AD692" s="181"/>
      <c r="AE692" s="181"/>
      <c r="AF692" s="181"/>
      <c r="AG692" s="181"/>
      <c r="AH692" s="181"/>
      <c r="AI692" s="181"/>
      <c r="AJ692" s="181"/>
      <c r="AK692" s="181"/>
      <c r="AL692" s="181"/>
      <c r="AM692" s="181"/>
      <c r="AN692" s="181"/>
      <c r="AO692" s="181"/>
      <c r="AP692" s="181"/>
      <c r="AQ692" s="181"/>
      <c r="AR692" s="181"/>
      <c r="AS692" s="181"/>
      <c r="AT692" s="181"/>
      <c r="AU692" s="181"/>
      <c r="AV692" s="181"/>
      <c r="AW692" s="181"/>
      <c r="AX692" s="181"/>
      <c r="AY692" s="181"/>
      <c r="AZ692" s="181"/>
      <c r="BA692" s="181"/>
      <c r="BB692" s="181"/>
      <c r="BC692" s="181"/>
      <c r="BD692" s="181"/>
      <c r="BE692" s="181"/>
      <c r="BF692" s="181"/>
      <c r="BG692" s="181"/>
      <c r="BH692" s="181"/>
      <c r="BI692" s="181"/>
      <c r="BJ692" s="181"/>
      <c r="BK692" s="181"/>
      <c r="BL692" s="181"/>
    </row>
    <row r="693" spans="1:64" x14ac:dyDescent="0.2">
      <c r="A693" s="18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c r="AB693" s="181"/>
      <c r="AC693" s="181"/>
      <c r="AD693" s="181"/>
      <c r="AE693" s="181"/>
      <c r="AF693" s="181"/>
      <c r="AG693" s="181"/>
      <c r="AH693" s="181"/>
      <c r="AI693" s="181"/>
      <c r="AJ693" s="181"/>
      <c r="AK693" s="181"/>
      <c r="AL693" s="181"/>
      <c r="AM693" s="181"/>
      <c r="AN693" s="181"/>
      <c r="AO693" s="181"/>
      <c r="AP693" s="181"/>
      <c r="AQ693" s="181"/>
      <c r="AR693" s="181"/>
      <c r="AS693" s="181"/>
      <c r="AT693" s="181"/>
      <c r="AU693" s="181"/>
      <c r="AV693" s="181"/>
      <c r="AW693" s="181"/>
      <c r="AX693" s="181"/>
      <c r="AY693" s="181"/>
      <c r="AZ693" s="181"/>
      <c r="BA693" s="181"/>
      <c r="BB693" s="181"/>
      <c r="BC693" s="181"/>
      <c r="BD693" s="181"/>
      <c r="BE693" s="181"/>
      <c r="BF693" s="181"/>
      <c r="BG693" s="181"/>
      <c r="BH693" s="181"/>
      <c r="BI693" s="181"/>
      <c r="BJ693" s="181"/>
      <c r="BK693" s="181"/>
      <c r="BL693" s="181"/>
    </row>
    <row r="694" spans="1:64" x14ac:dyDescent="0.2">
      <c r="A694" s="18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c r="AB694" s="181"/>
      <c r="AC694" s="181"/>
      <c r="AD694" s="181"/>
      <c r="AE694" s="181"/>
      <c r="AF694" s="181"/>
      <c r="AG694" s="181"/>
      <c r="AH694" s="181"/>
      <c r="AI694" s="181"/>
      <c r="AJ694" s="181"/>
      <c r="AK694" s="181"/>
      <c r="AL694" s="181"/>
      <c r="AM694" s="181"/>
      <c r="AN694" s="181"/>
      <c r="AO694" s="181"/>
      <c r="AP694" s="181"/>
      <c r="AQ694" s="181"/>
      <c r="AR694" s="181"/>
      <c r="AS694" s="181"/>
      <c r="AT694" s="181"/>
      <c r="AU694" s="181"/>
      <c r="AV694" s="181"/>
      <c r="AW694" s="181"/>
      <c r="AX694" s="181"/>
      <c r="AY694" s="181"/>
      <c r="AZ694" s="181"/>
      <c r="BA694" s="181"/>
      <c r="BB694" s="181"/>
      <c r="BC694" s="181"/>
      <c r="BD694" s="181"/>
      <c r="BE694" s="181"/>
      <c r="BF694" s="181"/>
      <c r="BG694" s="181"/>
      <c r="BH694" s="181"/>
      <c r="BI694" s="181"/>
      <c r="BJ694" s="181"/>
      <c r="BK694" s="181"/>
      <c r="BL694" s="181"/>
    </row>
    <row r="695" spans="1:64" x14ac:dyDescent="0.2">
      <c r="A695" s="18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c r="AB695" s="181"/>
      <c r="AC695" s="181"/>
      <c r="AD695" s="181"/>
      <c r="AE695" s="181"/>
      <c r="AF695" s="181"/>
      <c r="AG695" s="181"/>
      <c r="AH695" s="181"/>
      <c r="AI695" s="181"/>
      <c r="AJ695" s="181"/>
      <c r="AK695" s="181"/>
      <c r="AL695" s="181"/>
      <c r="AM695" s="181"/>
      <c r="AN695" s="181"/>
      <c r="AO695" s="181"/>
      <c r="AP695" s="181"/>
      <c r="AQ695" s="181"/>
      <c r="AR695" s="181"/>
      <c r="AS695" s="181"/>
      <c r="AT695" s="181"/>
      <c r="AU695" s="181"/>
      <c r="AV695" s="181"/>
      <c r="AW695" s="181"/>
      <c r="AX695" s="181"/>
      <c r="AY695" s="181"/>
      <c r="AZ695" s="181"/>
      <c r="BA695" s="181"/>
      <c r="BB695" s="181"/>
      <c r="BC695" s="181"/>
      <c r="BD695" s="181"/>
      <c r="BE695" s="181"/>
      <c r="BF695" s="181"/>
      <c r="BG695" s="181"/>
      <c r="BH695" s="181"/>
      <c r="BI695" s="181"/>
      <c r="BJ695" s="181"/>
      <c r="BK695" s="181"/>
      <c r="BL695" s="181"/>
    </row>
    <row r="696" spans="1:64" x14ac:dyDescent="0.2">
      <c r="A696" s="18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c r="AB696" s="181"/>
      <c r="AC696" s="181"/>
      <c r="AD696" s="181"/>
      <c r="AE696" s="181"/>
      <c r="AF696" s="181"/>
      <c r="AG696" s="181"/>
      <c r="AH696" s="181"/>
      <c r="AI696" s="181"/>
      <c r="AJ696" s="181"/>
      <c r="AK696" s="181"/>
      <c r="AL696" s="181"/>
      <c r="AM696" s="181"/>
      <c r="AN696" s="181"/>
      <c r="AO696" s="181"/>
      <c r="AP696" s="181"/>
      <c r="AQ696" s="181"/>
      <c r="AR696" s="181"/>
      <c r="AS696" s="181"/>
      <c r="AT696" s="181"/>
      <c r="AU696" s="181"/>
      <c r="AV696" s="181"/>
      <c r="AW696" s="181"/>
      <c r="AX696" s="181"/>
      <c r="AY696" s="181"/>
      <c r="AZ696" s="181"/>
      <c r="BA696" s="181"/>
      <c r="BB696" s="181"/>
      <c r="BC696" s="181"/>
      <c r="BD696" s="181"/>
      <c r="BE696" s="181"/>
      <c r="BF696" s="181"/>
      <c r="BG696" s="181"/>
      <c r="BH696" s="181"/>
      <c r="BI696" s="181"/>
      <c r="BJ696" s="181"/>
      <c r="BK696" s="181"/>
      <c r="BL696" s="181"/>
    </row>
    <row r="697" spans="1:64" x14ac:dyDescent="0.2">
      <c r="A697" s="18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c r="AB697" s="181"/>
      <c r="AC697" s="181"/>
      <c r="AD697" s="181"/>
      <c r="AE697" s="181"/>
      <c r="AF697" s="181"/>
      <c r="AG697" s="181"/>
      <c r="AH697" s="181"/>
      <c r="AI697" s="181"/>
      <c r="AJ697" s="181"/>
      <c r="AK697" s="181"/>
      <c r="AL697" s="181"/>
      <c r="AM697" s="181"/>
      <c r="AN697" s="181"/>
      <c r="AO697" s="181"/>
      <c r="AP697" s="181"/>
      <c r="AQ697" s="181"/>
      <c r="AR697" s="181"/>
      <c r="AS697" s="181"/>
      <c r="AT697" s="181"/>
      <c r="AU697" s="181"/>
      <c r="AV697" s="181"/>
      <c r="AW697" s="181"/>
      <c r="AX697" s="181"/>
      <c r="AY697" s="181"/>
      <c r="AZ697" s="181"/>
      <c r="BA697" s="181"/>
      <c r="BB697" s="181"/>
      <c r="BC697" s="181"/>
      <c r="BD697" s="181"/>
      <c r="BE697" s="181"/>
      <c r="BF697" s="181"/>
      <c r="BG697" s="181"/>
      <c r="BH697" s="181"/>
      <c r="BI697" s="181"/>
      <c r="BJ697" s="181"/>
      <c r="BK697" s="181"/>
      <c r="BL697" s="181"/>
    </row>
    <row r="698" spans="1:64" x14ac:dyDescent="0.2">
      <c r="A698" s="18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c r="AB698" s="181"/>
      <c r="AC698" s="181"/>
      <c r="AD698" s="181"/>
      <c r="AE698" s="181"/>
      <c r="AF698" s="181"/>
      <c r="AG698" s="181"/>
      <c r="AH698" s="181"/>
      <c r="AI698" s="181"/>
      <c r="AJ698" s="181"/>
      <c r="AK698" s="181"/>
      <c r="AL698" s="181"/>
      <c r="AM698" s="181"/>
      <c r="AN698" s="181"/>
      <c r="AO698" s="181"/>
      <c r="AP698" s="181"/>
      <c r="AQ698" s="181"/>
      <c r="AR698" s="181"/>
      <c r="AS698" s="181"/>
      <c r="AT698" s="181"/>
      <c r="AU698" s="181"/>
      <c r="AV698" s="181"/>
      <c r="AW698" s="181"/>
      <c r="AX698" s="181"/>
      <c r="AY698" s="181"/>
      <c r="AZ698" s="181"/>
      <c r="BA698" s="181"/>
      <c r="BB698" s="181"/>
      <c r="BC698" s="181"/>
      <c r="BD698" s="181"/>
      <c r="BE698" s="181"/>
      <c r="BF698" s="181"/>
      <c r="BG698" s="181"/>
      <c r="BH698" s="181"/>
      <c r="BI698" s="181"/>
      <c r="BJ698" s="181"/>
      <c r="BK698" s="181"/>
      <c r="BL698" s="181"/>
    </row>
    <row r="699" spans="1:64" x14ac:dyDescent="0.2">
      <c r="A699" s="18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c r="AB699" s="181"/>
      <c r="AC699" s="181"/>
      <c r="AD699" s="181"/>
      <c r="AE699" s="181"/>
      <c r="AF699" s="181"/>
      <c r="AG699" s="181"/>
      <c r="AH699" s="181"/>
      <c r="AI699" s="181"/>
      <c r="AJ699" s="181"/>
      <c r="AK699" s="181"/>
      <c r="AL699" s="181"/>
      <c r="AM699" s="181"/>
      <c r="AN699" s="181"/>
      <c r="AO699" s="181"/>
      <c r="AP699" s="181"/>
      <c r="AQ699" s="181"/>
      <c r="AR699" s="181"/>
      <c r="AS699" s="181"/>
      <c r="AT699" s="181"/>
      <c r="AU699" s="181"/>
      <c r="AV699" s="181"/>
      <c r="AW699" s="181"/>
      <c r="AX699" s="181"/>
      <c r="AY699" s="181"/>
      <c r="AZ699" s="181"/>
      <c r="BA699" s="181"/>
      <c r="BB699" s="181"/>
      <c r="BC699" s="181"/>
      <c r="BD699" s="181"/>
      <c r="BE699" s="181"/>
      <c r="BF699" s="181"/>
      <c r="BG699" s="181"/>
      <c r="BH699" s="181"/>
      <c r="BI699" s="181"/>
      <c r="BJ699" s="181"/>
      <c r="BK699" s="181"/>
      <c r="BL699" s="181"/>
    </row>
    <row r="700" spans="1:64" x14ac:dyDescent="0.2">
      <c r="A700" s="18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c r="AB700" s="181"/>
      <c r="AC700" s="181"/>
      <c r="AD700" s="181"/>
      <c r="AE700" s="181"/>
      <c r="AF700" s="181"/>
      <c r="AG700" s="181"/>
      <c r="AH700" s="181"/>
      <c r="AI700" s="181"/>
      <c r="AJ700" s="181"/>
      <c r="AK700" s="181"/>
      <c r="AL700" s="181"/>
      <c r="AM700" s="181"/>
      <c r="AN700" s="181"/>
      <c r="AO700" s="181"/>
      <c r="AP700" s="181"/>
      <c r="AQ700" s="181"/>
      <c r="AR700" s="181"/>
      <c r="AS700" s="181"/>
      <c r="AT700" s="181"/>
      <c r="AU700" s="181"/>
      <c r="AV700" s="181"/>
      <c r="AW700" s="181"/>
      <c r="AX700" s="181"/>
      <c r="AY700" s="181"/>
      <c r="AZ700" s="181"/>
      <c r="BA700" s="181"/>
      <c r="BB700" s="181"/>
      <c r="BC700" s="181"/>
      <c r="BD700" s="181"/>
      <c r="BE700" s="181"/>
      <c r="BF700" s="181"/>
      <c r="BG700" s="181"/>
      <c r="BH700" s="181"/>
      <c r="BI700" s="181"/>
      <c r="BJ700" s="181"/>
      <c r="BK700" s="181"/>
      <c r="BL700" s="181"/>
    </row>
    <row r="701" spans="1:64" x14ac:dyDescent="0.2">
      <c r="A701" s="18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c r="AB701" s="181"/>
      <c r="AC701" s="181"/>
      <c r="AD701" s="181"/>
      <c r="AE701" s="181"/>
      <c r="AF701" s="181"/>
      <c r="AG701" s="181"/>
      <c r="AH701" s="181"/>
      <c r="AI701" s="181"/>
      <c r="AJ701" s="181"/>
      <c r="AK701" s="181"/>
      <c r="AL701" s="181"/>
      <c r="AM701" s="181"/>
      <c r="AN701" s="181"/>
      <c r="AO701" s="181"/>
      <c r="AP701" s="181"/>
      <c r="AQ701" s="181"/>
      <c r="AR701" s="181"/>
      <c r="AS701" s="181"/>
      <c r="AT701" s="181"/>
      <c r="AU701" s="181"/>
      <c r="AV701" s="181"/>
      <c r="AW701" s="181"/>
      <c r="AX701" s="181"/>
      <c r="AY701" s="181"/>
      <c r="AZ701" s="181"/>
      <c r="BA701" s="181"/>
      <c r="BB701" s="181"/>
      <c r="BC701" s="181"/>
      <c r="BD701" s="181"/>
      <c r="BE701" s="181"/>
      <c r="BF701" s="181"/>
      <c r="BG701" s="181"/>
      <c r="BH701" s="181"/>
      <c r="BI701" s="181"/>
      <c r="BJ701" s="181"/>
      <c r="BK701" s="181"/>
      <c r="BL701" s="181"/>
    </row>
    <row r="702" spans="1:64" x14ac:dyDescent="0.2">
      <c r="A702" s="18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c r="AB702" s="181"/>
      <c r="AC702" s="181"/>
      <c r="AD702" s="181"/>
      <c r="AE702" s="181"/>
      <c r="AF702" s="181"/>
      <c r="AG702" s="181"/>
      <c r="AH702" s="181"/>
      <c r="AI702" s="181"/>
      <c r="AJ702" s="181"/>
      <c r="AK702" s="181"/>
      <c r="AL702" s="181"/>
      <c r="AM702" s="181"/>
      <c r="AN702" s="181"/>
      <c r="AO702" s="181"/>
      <c r="AP702" s="181"/>
      <c r="AQ702" s="181"/>
      <c r="AR702" s="181"/>
      <c r="AS702" s="181"/>
      <c r="AT702" s="181"/>
      <c r="AU702" s="181"/>
      <c r="AV702" s="181"/>
      <c r="AW702" s="181"/>
      <c r="AX702" s="181"/>
      <c r="AY702" s="181"/>
      <c r="AZ702" s="181"/>
      <c r="BA702" s="181"/>
      <c r="BB702" s="181"/>
      <c r="BC702" s="181"/>
      <c r="BD702" s="181"/>
      <c r="BE702" s="181"/>
      <c r="BF702" s="181"/>
      <c r="BG702" s="181"/>
      <c r="BH702" s="181"/>
      <c r="BI702" s="181"/>
      <c r="BJ702" s="181"/>
      <c r="BK702" s="181"/>
      <c r="BL702" s="181"/>
    </row>
    <row r="703" spans="1:64" x14ac:dyDescent="0.2">
      <c r="A703" s="18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c r="AB703" s="181"/>
      <c r="AC703" s="181"/>
      <c r="AD703" s="181"/>
      <c r="AE703" s="181"/>
      <c r="AF703" s="181"/>
      <c r="AG703" s="181"/>
      <c r="AH703" s="181"/>
      <c r="AI703" s="181"/>
      <c r="AJ703" s="181"/>
      <c r="AK703" s="181"/>
      <c r="AL703" s="181"/>
      <c r="AM703" s="181"/>
      <c r="AN703" s="181"/>
      <c r="AO703" s="181"/>
      <c r="AP703" s="181"/>
      <c r="AQ703" s="181"/>
      <c r="AR703" s="181"/>
      <c r="AS703" s="181"/>
      <c r="AT703" s="181"/>
      <c r="AU703" s="181"/>
      <c r="AV703" s="181"/>
      <c r="AW703" s="181"/>
      <c r="AX703" s="181"/>
      <c r="AY703" s="181"/>
      <c r="AZ703" s="181"/>
      <c r="BA703" s="181"/>
      <c r="BB703" s="181"/>
      <c r="BC703" s="181"/>
      <c r="BD703" s="181"/>
      <c r="BE703" s="181"/>
      <c r="BF703" s="181"/>
      <c r="BG703" s="181"/>
      <c r="BH703" s="181"/>
      <c r="BI703" s="181"/>
      <c r="BJ703" s="181"/>
      <c r="BK703" s="181"/>
      <c r="BL703" s="181"/>
    </row>
    <row r="704" spans="1:64" x14ac:dyDescent="0.2">
      <c r="A704" s="18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c r="AB704" s="181"/>
      <c r="AC704" s="181"/>
      <c r="AD704" s="181"/>
      <c r="AE704" s="181"/>
      <c r="AF704" s="181"/>
      <c r="AG704" s="181"/>
      <c r="AH704" s="181"/>
      <c r="AI704" s="181"/>
      <c r="AJ704" s="181"/>
      <c r="AK704" s="181"/>
      <c r="AL704" s="181"/>
      <c r="AM704" s="181"/>
      <c r="AN704" s="181"/>
      <c r="AO704" s="181"/>
      <c r="AP704" s="181"/>
      <c r="AQ704" s="181"/>
      <c r="AR704" s="181"/>
      <c r="AS704" s="181"/>
      <c r="AT704" s="181"/>
      <c r="AU704" s="181"/>
      <c r="AV704" s="181"/>
      <c r="AW704" s="181"/>
      <c r="AX704" s="181"/>
      <c r="AY704" s="181"/>
      <c r="AZ704" s="181"/>
      <c r="BA704" s="181"/>
      <c r="BB704" s="181"/>
      <c r="BC704" s="181"/>
      <c r="BD704" s="181"/>
      <c r="BE704" s="181"/>
      <c r="BF704" s="181"/>
      <c r="BG704" s="181"/>
      <c r="BH704" s="181"/>
      <c r="BI704" s="181"/>
      <c r="BJ704" s="181"/>
      <c r="BK704" s="181"/>
      <c r="BL704" s="181"/>
    </row>
    <row r="705" spans="1:64" x14ac:dyDescent="0.2">
      <c r="A705" s="18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c r="AB705" s="181"/>
      <c r="AC705" s="181"/>
      <c r="AD705" s="181"/>
      <c r="AE705" s="181"/>
      <c r="AF705" s="181"/>
      <c r="AG705" s="181"/>
      <c r="AH705" s="181"/>
      <c r="AI705" s="181"/>
      <c r="AJ705" s="181"/>
      <c r="AK705" s="181"/>
      <c r="AL705" s="181"/>
      <c r="AM705" s="181"/>
      <c r="AN705" s="181"/>
      <c r="AO705" s="181"/>
      <c r="AP705" s="181"/>
      <c r="AQ705" s="181"/>
      <c r="AR705" s="181"/>
      <c r="AS705" s="181"/>
      <c r="AT705" s="181"/>
      <c r="AU705" s="181"/>
      <c r="AV705" s="181"/>
      <c r="AW705" s="181"/>
      <c r="AX705" s="181"/>
      <c r="AY705" s="181"/>
      <c r="AZ705" s="181"/>
      <c r="BA705" s="181"/>
      <c r="BB705" s="181"/>
      <c r="BC705" s="181"/>
      <c r="BD705" s="181"/>
      <c r="BE705" s="181"/>
      <c r="BF705" s="181"/>
      <c r="BG705" s="181"/>
      <c r="BH705" s="181"/>
      <c r="BI705" s="181"/>
      <c r="BJ705" s="181"/>
      <c r="BK705" s="181"/>
      <c r="BL705" s="181"/>
    </row>
    <row r="706" spans="1:64" x14ac:dyDescent="0.2">
      <c r="A706" s="18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c r="AB706" s="181"/>
      <c r="AC706" s="181"/>
      <c r="AD706" s="181"/>
      <c r="AE706" s="181"/>
      <c r="AF706" s="181"/>
      <c r="AG706" s="181"/>
      <c r="AH706" s="181"/>
      <c r="AI706" s="181"/>
      <c r="AJ706" s="181"/>
      <c r="AK706" s="181"/>
      <c r="AL706" s="181"/>
      <c r="AM706" s="181"/>
      <c r="AN706" s="181"/>
      <c r="AO706" s="181"/>
      <c r="AP706" s="181"/>
      <c r="AQ706" s="181"/>
      <c r="AR706" s="181"/>
      <c r="AS706" s="181"/>
      <c r="AT706" s="181"/>
      <c r="AU706" s="181"/>
      <c r="AV706" s="181"/>
      <c r="AW706" s="181"/>
      <c r="AX706" s="181"/>
      <c r="AY706" s="181"/>
      <c r="AZ706" s="181"/>
      <c r="BA706" s="181"/>
      <c r="BB706" s="181"/>
      <c r="BC706" s="181"/>
      <c r="BD706" s="181"/>
      <c r="BE706" s="181"/>
      <c r="BF706" s="181"/>
      <c r="BG706" s="181"/>
      <c r="BH706" s="181"/>
      <c r="BI706" s="181"/>
      <c r="BJ706" s="181"/>
      <c r="BK706" s="181"/>
      <c r="BL706" s="181"/>
    </row>
    <row r="707" spans="1:64" x14ac:dyDescent="0.2">
      <c r="A707" s="18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c r="AB707" s="181"/>
      <c r="AC707" s="181"/>
      <c r="AD707" s="181"/>
      <c r="AE707" s="181"/>
      <c r="AF707" s="181"/>
      <c r="AG707" s="181"/>
      <c r="AH707" s="181"/>
      <c r="AI707" s="181"/>
      <c r="AJ707" s="181"/>
      <c r="AK707" s="181"/>
      <c r="AL707" s="181"/>
      <c r="AM707" s="181"/>
      <c r="AN707" s="181"/>
      <c r="AO707" s="181"/>
      <c r="AP707" s="181"/>
      <c r="AQ707" s="181"/>
      <c r="AR707" s="181"/>
      <c r="AS707" s="181"/>
      <c r="AT707" s="181"/>
      <c r="AU707" s="181"/>
      <c r="AV707" s="181"/>
      <c r="AW707" s="181"/>
      <c r="AX707" s="181"/>
      <c r="AY707" s="181"/>
      <c r="AZ707" s="181"/>
      <c r="BA707" s="181"/>
      <c r="BB707" s="181"/>
      <c r="BC707" s="181"/>
      <c r="BD707" s="181"/>
      <c r="BE707" s="181"/>
      <c r="BF707" s="181"/>
      <c r="BG707" s="181"/>
      <c r="BH707" s="181"/>
      <c r="BI707" s="181"/>
      <c r="BJ707" s="181"/>
      <c r="BK707" s="181"/>
      <c r="BL707" s="181"/>
    </row>
    <row r="708" spans="1:64" x14ac:dyDescent="0.2">
      <c r="A708" s="18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c r="AB708" s="181"/>
      <c r="AC708" s="181"/>
      <c r="AD708" s="181"/>
      <c r="AE708" s="181"/>
      <c r="AF708" s="181"/>
      <c r="AG708" s="181"/>
      <c r="AH708" s="181"/>
      <c r="AI708" s="181"/>
      <c r="AJ708" s="181"/>
      <c r="AK708" s="181"/>
      <c r="AL708" s="181"/>
      <c r="AM708" s="181"/>
      <c r="AN708" s="181"/>
      <c r="AO708" s="181"/>
      <c r="AP708" s="181"/>
      <c r="AQ708" s="181"/>
      <c r="AR708" s="181"/>
      <c r="AS708" s="181"/>
      <c r="AT708" s="181"/>
      <c r="AU708" s="181"/>
      <c r="AV708" s="181"/>
      <c r="AW708" s="181"/>
      <c r="AX708" s="181"/>
      <c r="AY708" s="181"/>
      <c r="AZ708" s="181"/>
      <c r="BA708" s="181"/>
      <c r="BB708" s="181"/>
      <c r="BC708" s="181"/>
      <c r="BD708" s="181"/>
      <c r="BE708" s="181"/>
      <c r="BF708" s="181"/>
      <c r="BG708" s="181"/>
      <c r="BH708" s="181"/>
      <c r="BI708" s="181"/>
      <c r="BJ708" s="181"/>
      <c r="BK708" s="181"/>
      <c r="BL708" s="181"/>
    </row>
    <row r="709" spans="1:64" x14ac:dyDescent="0.2">
      <c r="A709" s="18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c r="AB709" s="181"/>
      <c r="AC709" s="181"/>
      <c r="AD709" s="181"/>
      <c r="AE709" s="181"/>
      <c r="AF709" s="181"/>
      <c r="AG709" s="181"/>
      <c r="AH709" s="181"/>
      <c r="AI709" s="181"/>
      <c r="AJ709" s="181"/>
      <c r="AK709" s="181"/>
      <c r="AL709" s="181"/>
      <c r="AM709" s="181"/>
      <c r="AN709" s="181"/>
      <c r="AO709" s="181"/>
      <c r="AP709" s="181"/>
      <c r="AQ709" s="181"/>
      <c r="AR709" s="181"/>
      <c r="AS709" s="181"/>
      <c r="AT709" s="181"/>
      <c r="AU709" s="181"/>
      <c r="AV709" s="181"/>
      <c r="AW709" s="181"/>
      <c r="AX709" s="181"/>
      <c r="AY709" s="181"/>
      <c r="AZ709" s="181"/>
      <c r="BA709" s="181"/>
      <c r="BB709" s="181"/>
      <c r="BC709" s="181"/>
      <c r="BD709" s="181"/>
      <c r="BE709" s="181"/>
      <c r="BF709" s="181"/>
      <c r="BG709" s="181"/>
      <c r="BH709" s="181"/>
      <c r="BI709" s="181"/>
      <c r="BJ709" s="181"/>
      <c r="BK709" s="181"/>
      <c r="BL709" s="181"/>
    </row>
    <row r="710" spans="1:64" x14ac:dyDescent="0.2">
      <c r="A710" s="18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c r="AB710" s="181"/>
      <c r="AC710" s="181"/>
      <c r="AD710" s="181"/>
      <c r="AE710" s="181"/>
      <c r="AF710" s="181"/>
      <c r="AG710" s="181"/>
      <c r="AH710" s="181"/>
      <c r="AI710" s="181"/>
      <c r="AJ710" s="181"/>
      <c r="AK710" s="181"/>
      <c r="AL710" s="181"/>
      <c r="AM710" s="181"/>
      <c r="AN710" s="181"/>
      <c r="AO710" s="181"/>
      <c r="AP710" s="181"/>
      <c r="AQ710" s="181"/>
      <c r="AR710" s="181"/>
      <c r="AS710" s="181"/>
      <c r="AT710" s="181"/>
      <c r="AU710" s="181"/>
      <c r="AV710" s="181"/>
      <c r="AW710" s="181"/>
      <c r="AX710" s="181"/>
      <c r="AY710" s="181"/>
      <c r="AZ710" s="181"/>
      <c r="BA710" s="181"/>
      <c r="BB710" s="181"/>
      <c r="BC710" s="181"/>
      <c r="BD710" s="181"/>
      <c r="BE710" s="181"/>
      <c r="BF710" s="181"/>
      <c r="BG710" s="181"/>
      <c r="BH710" s="181"/>
      <c r="BI710" s="181"/>
      <c r="BJ710" s="181"/>
      <c r="BK710" s="181"/>
      <c r="BL710" s="181"/>
    </row>
    <row r="711" spans="1:64" x14ac:dyDescent="0.2">
      <c r="A711" s="18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c r="AB711" s="181"/>
      <c r="AC711" s="181"/>
      <c r="AD711" s="181"/>
      <c r="AE711" s="181"/>
      <c r="AF711" s="181"/>
      <c r="AG711" s="181"/>
      <c r="AH711" s="181"/>
      <c r="AI711" s="181"/>
      <c r="AJ711" s="181"/>
      <c r="AK711" s="181"/>
      <c r="AL711" s="181"/>
      <c r="AM711" s="181"/>
      <c r="AN711" s="181"/>
      <c r="AO711" s="181"/>
      <c r="AP711" s="181"/>
      <c r="AQ711" s="181"/>
      <c r="AR711" s="181"/>
      <c r="AS711" s="181"/>
      <c r="AT711" s="181"/>
      <c r="AU711" s="181"/>
      <c r="AV711" s="181"/>
      <c r="AW711" s="181"/>
      <c r="AX711" s="181"/>
      <c r="AY711" s="181"/>
      <c r="AZ711" s="181"/>
      <c r="BA711" s="181"/>
      <c r="BB711" s="181"/>
      <c r="BC711" s="181"/>
      <c r="BD711" s="181"/>
      <c r="BE711" s="181"/>
      <c r="BF711" s="181"/>
      <c r="BG711" s="181"/>
      <c r="BH711" s="181"/>
      <c r="BI711" s="181"/>
      <c r="BJ711" s="181"/>
      <c r="BK711" s="181"/>
      <c r="BL711" s="181"/>
    </row>
    <row r="712" spans="1:64" x14ac:dyDescent="0.2">
      <c r="A712" s="18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c r="AB712" s="181"/>
      <c r="AC712" s="181"/>
      <c r="AD712" s="181"/>
      <c r="AE712" s="181"/>
      <c r="AF712" s="181"/>
      <c r="AG712" s="181"/>
      <c r="AH712" s="181"/>
      <c r="AI712" s="181"/>
      <c r="AJ712" s="181"/>
      <c r="AK712" s="181"/>
      <c r="AL712" s="181"/>
      <c r="AM712" s="181"/>
      <c r="AN712" s="181"/>
      <c r="AO712" s="181"/>
      <c r="AP712" s="181"/>
      <c r="AQ712" s="181"/>
      <c r="AR712" s="181"/>
      <c r="AS712" s="181"/>
      <c r="AT712" s="181"/>
      <c r="AU712" s="181"/>
      <c r="AV712" s="181"/>
      <c r="AW712" s="181"/>
      <c r="AX712" s="181"/>
      <c r="AY712" s="181"/>
      <c r="AZ712" s="181"/>
      <c r="BA712" s="181"/>
      <c r="BB712" s="181"/>
      <c r="BC712" s="181"/>
      <c r="BD712" s="181"/>
      <c r="BE712" s="181"/>
      <c r="BF712" s="181"/>
      <c r="BG712" s="181"/>
      <c r="BH712" s="181"/>
      <c r="BI712" s="181"/>
      <c r="BJ712" s="181"/>
      <c r="BK712" s="181"/>
      <c r="BL712" s="181"/>
    </row>
    <row r="713" spans="1:64" x14ac:dyDescent="0.2">
      <c r="A713" s="18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c r="AB713" s="181"/>
      <c r="AC713" s="181"/>
      <c r="AD713" s="181"/>
      <c r="AE713" s="181"/>
      <c r="AF713" s="181"/>
      <c r="AG713" s="181"/>
      <c r="AH713" s="181"/>
      <c r="AI713" s="181"/>
      <c r="AJ713" s="181"/>
      <c r="AK713" s="181"/>
      <c r="AL713" s="181"/>
      <c r="AM713" s="181"/>
      <c r="AN713" s="181"/>
      <c r="AO713" s="181"/>
      <c r="AP713" s="181"/>
      <c r="AQ713" s="181"/>
      <c r="AR713" s="181"/>
      <c r="AS713" s="181"/>
      <c r="AT713" s="181"/>
      <c r="AU713" s="181"/>
      <c r="AV713" s="181"/>
      <c r="AW713" s="181"/>
      <c r="AX713" s="181"/>
      <c r="AY713" s="181"/>
      <c r="AZ713" s="181"/>
      <c r="BA713" s="181"/>
      <c r="BB713" s="181"/>
      <c r="BC713" s="181"/>
      <c r="BD713" s="181"/>
      <c r="BE713" s="181"/>
      <c r="BF713" s="181"/>
      <c r="BG713" s="181"/>
      <c r="BH713" s="181"/>
      <c r="BI713" s="181"/>
      <c r="BJ713" s="181"/>
      <c r="BK713" s="181"/>
      <c r="BL713" s="181"/>
    </row>
    <row r="714" spans="1:64" x14ac:dyDescent="0.2">
      <c r="A714" s="18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c r="AB714" s="181"/>
      <c r="AC714" s="181"/>
      <c r="AD714" s="181"/>
      <c r="AE714" s="181"/>
      <c r="AF714" s="181"/>
      <c r="AG714" s="181"/>
      <c r="AH714" s="181"/>
      <c r="AI714" s="181"/>
      <c r="AJ714" s="181"/>
      <c r="AK714" s="181"/>
      <c r="AL714" s="181"/>
      <c r="AM714" s="181"/>
      <c r="AN714" s="181"/>
      <c r="AO714" s="181"/>
      <c r="AP714" s="181"/>
      <c r="AQ714" s="181"/>
      <c r="AR714" s="181"/>
      <c r="AS714" s="181"/>
      <c r="AT714" s="181"/>
      <c r="AU714" s="181"/>
      <c r="AV714" s="181"/>
      <c r="AW714" s="181"/>
      <c r="AX714" s="181"/>
      <c r="AY714" s="181"/>
      <c r="AZ714" s="181"/>
      <c r="BA714" s="181"/>
      <c r="BB714" s="181"/>
      <c r="BC714" s="181"/>
      <c r="BD714" s="181"/>
      <c r="BE714" s="181"/>
      <c r="BF714" s="181"/>
      <c r="BG714" s="181"/>
      <c r="BH714" s="181"/>
      <c r="BI714" s="181"/>
      <c r="BJ714" s="181"/>
      <c r="BK714" s="181"/>
      <c r="BL714" s="181"/>
    </row>
    <row r="715" spans="1:64" x14ac:dyDescent="0.2">
      <c r="A715" s="18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c r="AB715" s="181"/>
      <c r="AC715" s="181"/>
      <c r="AD715" s="181"/>
      <c r="AE715" s="181"/>
      <c r="AF715" s="181"/>
      <c r="AG715" s="181"/>
      <c r="AH715" s="181"/>
      <c r="AI715" s="181"/>
      <c r="AJ715" s="181"/>
      <c r="AK715" s="181"/>
      <c r="AL715" s="181"/>
      <c r="AM715" s="181"/>
      <c r="AN715" s="181"/>
      <c r="AO715" s="181"/>
      <c r="AP715" s="181"/>
      <c r="AQ715" s="181"/>
      <c r="AR715" s="181"/>
      <c r="AS715" s="181"/>
      <c r="AT715" s="181"/>
      <c r="AU715" s="181"/>
      <c r="AV715" s="181"/>
      <c r="AW715" s="181"/>
      <c r="AX715" s="181"/>
      <c r="AY715" s="181"/>
      <c r="AZ715" s="181"/>
      <c r="BA715" s="181"/>
      <c r="BB715" s="181"/>
      <c r="BC715" s="181"/>
      <c r="BD715" s="181"/>
      <c r="BE715" s="181"/>
      <c r="BF715" s="181"/>
      <c r="BG715" s="181"/>
      <c r="BH715" s="181"/>
      <c r="BI715" s="181"/>
      <c r="BJ715" s="181"/>
      <c r="BK715" s="181"/>
      <c r="BL715" s="181"/>
    </row>
    <row r="716" spans="1:64" x14ac:dyDescent="0.2">
      <c r="A716" s="18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c r="AB716" s="181"/>
      <c r="AC716" s="181"/>
      <c r="AD716" s="181"/>
      <c r="AE716" s="181"/>
      <c r="AF716" s="181"/>
      <c r="AG716" s="181"/>
      <c r="AH716" s="181"/>
      <c r="AI716" s="181"/>
      <c r="AJ716" s="181"/>
      <c r="AK716" s="181"/>
      <c r="AL716" s="181"/>
      <c r="AM716" s="181"/>
      <c r="AN716" s="181"/>
      <c r="AO716" s="181"/>
      <c r="AP716" s="181"/>
      <c r="AQ716" s="181"/>
      <c r="AR716" s="181"/>
      <c r="AS716" s="181"/>
      <c r="AT716" s="181"/>
      <c r="AU716" s="181"/>
      <c r="AV716" s="181"/>
      <c r="AW716" s="181"/>
      <c r="AX716" s="181"/>
      <c r="AY716" s="181"/>
      <c r="AZ716" s="181"/>
      <c r="BA716" s="181"/>
      <c r="BB716" s="181"/>
      <c r="BC716" s="181"/>
      <c r="BD716" s="181"/>
      <c r="BE716" s="181"/>
      <c r="BF716" s="181"/>
      <c r="BG716" s="181"/>
      <c r="BH716" s="181"/>
      <c r="BI716" s="181"/>
      <c r="BJ716" s="181"/>
      <c r="BK716" s="181"/>
      <c r="BL716" s="181"/>
    </row>
    <row r="717" spans="1:64" x14ac:dyDescent="0.2">
      <c r="A717" s="18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c r="AB717" s="181"/>
      <c r="AC717" s="181"/>
      <c r="AD717" s="181"/>
      <c r="AE717" s="181"/>
      <c r="AF717" s="181"/>
      <c r="AG717" s="181"/>
      <c r="AH717" s="181"/>
      <c r="AI717" s="181"/>
      <c r="AJ717" s="181"/>
      <c r="AK717" s="181"/>
      <c r="AL717" s="181"/>
      <c r="AM717" s="181"/>
      <c r="AN717" s="181"/>
      <c r="AO717" s="181"/>
      <c r="AP717" s="181"/>
      <c r="AQ717" s="181"/>
      <c r="AR717" s="181"/>
      <c r="AS717" s="181"/>
      <c r="AT717" s="181"/>
      <c r="AU717" s="181"/>
      <c r="AV717" s="181"/>
      <c r="AW717" s="181"/>
      <c r="AX717" s="181"/>
      <c r="AY717" s="181"/>
      <c r="AZ717" s="181"/>
      <c r="BA717" s="181"/>
      <c r="BB717" s="181"/>
      <c r="BC717" s="181"/>
      <c r="BD717" s="181"/>
      <c r="BE717" s="181"/>
      <c r="BF717" s="181"/>
      <c r="BG717" s="181"/>
      <c r="BH717" s="181"/>
      <c r="BI717" s="181"/>
      <c r="BJ717" s="181"/>
      <c r="BK717" s="181"/>
      <c r="BL717" s="181"/>
    </row>
    <row r="718" spans="1:64" x14ac:dyDescent="0.2">
      <c r="A718" s="18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c r="AB718" s="181"/>
      <c r="AC718" s="181"/>
      <c r="AD718" s="181"/>
      <c r="AE718" s="181"/>
      <c r="AF718" s="181"/>
      <c r="AG718" s="181"/>
      <c r="AH718" s="181"/>
      <c r="AI718" s="181"/>
      <c r="AJ718" s="181"/>
      <c r="AK718" s="181"/>
      <c r="AL718" s="181"/>
      <c r="AM718" s="181"/>
      <c r="AN718" s="181"/>
      <c r="AO718" s="181"/>
      <c r="AP718" s="181"/>
      <c r="AQ718" s="181"/>
      <c r="AR718" s="181"/>
      <c r="AS718" s="181"/>
      <c r="AT718" s="181"/>
      <c r="AU718" s="181"/>
      <c r="AV718" s="181"/>
      <c r="AW718" s="181"/>
      <c r="AX718" s="181"/>
      <c r="AY718" s="181"/>
      <c r="AZ718" s="181"/>
      <c r="BA718" s="181"/>
      <c r="BB718" s="181"/>
      <c r="BC718" s="181"/>
      <c r="BD718" s="181"/>
      <c r="BE718" s="181"/>
      <c r="BF718" s="181"/>
      <c r="BG718" s="181"/>
      <c r="BH718" s="181"/>
      <c r="BI718" s="181"/>
      <c r="BJ718" s="181"/>
      <c r="BK718" s="181"/>
      <c r="BL718" s="181"/>
    </row>
    <row r="719" spans="1:64" x14ac:dyDescent="0.2">
      <c r="A719" s="18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c r="AB719" s="181"/>
      <c r="AC719" s="181"/>
      <c r="AD719" s="181"/>
      <c r="AE719" s="181"/>
      <c r="AF719" s="181"/>
      <c r="AG719" s="181"/>
      <c r="AH719" s="181"/>
      <c r="AI719" s="181"/>
      <c r="AJ719" s="181"/>
      <c r="AK719" s="181"/>
      <c r="AL719" s="181"/>
      <c r="AM719" s="181"/>
      <c r="AN719" s="181"/>
      <c r="AO719" s="181"/>
      <c r="AP719" s="181"/>
      <c r="AQ719" s="181"/>
      <c r="AR719" s="181"/>
      <c r="AS719" s="181"/>
      <c r="AT719" s="181"/>
      <c r="AU719" s="181"/>
      <c r="AV719" s="181"/>
      <c r="AW719" s="181"/>
      <c r="AX719" s="181"/>
      <c r="AY719" s="181"/>
      <c r="AZ719" s="181"/>
      <c r="BA719" s="181"/>
      <c r="BB719" s="181"/>
      <c r="BC719" s="181"/>
      <c r="BD719" s="181"/>
      <c r="BE719" s="181"/>
      <c r="BF719" s="181"/>
      <c r="BG719" s="181"/>
      <c r="BH719" s="181"/>
      <c r="BI719" s="181"/>
      <c r="BJ719" s="181"/>
      <c r="BK719" s="181"/>
      <c r="BL719" s="181"/>
    </row>
    <row r="720" spans="1:64" x14ac:dyDescent="0.2">
      <c r="A720" s="18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c r="AB720" s="181"/>
      <c r="AC720" s="181"/>
      <c r="AD720" s="181"/>
      <c r="AE720" s="181"/>
      <c r="AF720" s="181"/>
      <c r="AG720" s="181"/>
      <c r="AH720" s="181"/>
      <c r="AI720" s="181"/>
      <c r="AJ720" s="181"/>
      <c r="AK720" s="181"/>
      <c r="AL720" s="181"/>
      <c r="AM720" s="181"/>
      <c r="AN720" s="181"/>
      <c r="AO720" s="181"/>
      <c r="AP720" s="181"/>
      <c r="AQ720" s="181"/>
      <c r="AR720" s="181"/>
      <c r="AS720" s="181"/>
      <c r="AT720" s="181"/>
      <c r="AU720" s="181"/>
      <c r="AV720" s="181"/>
      <c r="AW720" s="181"/>
      <c r="AX720" s="181"/>
      <c r="AY720" s="181"/>
      <c r="AZ720" s="181"/>
      <c r="BA720" s="181"/>
      <c r="BB720" s="181"/>
      <c r="BC720" s="181"/>
      <c r="BD720" s="181"/>
      <c r="BE720" s="181"/>
      <c r="BF720" s="181"/>
      <c r="BG720" s="181"/>
      <c r="BH720" s="181"/>
      <c r="BI720" s="181"/>
      <c r="BJ720" s="181"/>
      <c r="BK720" s="181"/>
      <c r="BL720" s="181"/>
    </row>
    <row r="721" spans="1:64" x14ac:dyDescent="0.2">
      <c r="A721" s="18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c r="AB721" s="181"/>
      <c r="AC721" s="181"/>
      <c r="AD721" s="181"/>
      <c r="AE721" s="181"/>
      <c r="AF721" s="181"/>
      <c r="AG721" s="181"/>
      <c r="AH721" s="181"/>
      <c r="AI721" s="181"/>
      <c r="AJ721" s="181"/>
      <c r="AK721" s="181"/>
      <c r="AL721" s="181"/>
      <c r="AM721" s="181"/>
      <c r="AN721" s="181"/>
      <c r="AO721" s="181"/>
      <c r="AP721" s="181"/>
      <c r="AQ721" s="181"/>
      <c r="AR721" s="181"/>
      <c r="AS721" s="181"/>
      <c r="AT721" s="181"/>
      <c r="AU721" s="181"/>
      <c r="AV721" s="181"/>
      <c r="AW721" s="181"/>
      <c r="AX721" s="181"/>
      <c r="AY721" s="181"/>
      <c r="AZ721" s="181"/>
      <c r="BA721" s="181"/>
      <c r="BB721" s="181"/>
      <c r="BC721" s="181"/>
      <c r="BD721" s="181"/>
      <c r="BE721" s="181"/>
      <c r="BF721" s="181"/>
      <c r="BG721" s="181"/>
      <c r="BH721" s="181"/>
      <c r="BI721" s="181"/>
      <c r="BJ721" s="181"/>
      <c r="BK721" s="181"/>
      <c r="BL721" s="181"/>
    </row>
    <row r="722" spans="1:64" x14ac:dyDescent="0.2">
      <c r="A722" s="18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c r="AB722" s="181"/>
      <c r="AC722" s="181"/>
      <c r="AD722" s="181"/>
      <c r="AE722" s="181"/>
      <c r="AF722" s="181"/>
      <c r="AG722" s="181"/>
      <c r="AH722" s="181"/>
      <c r="AI722" s="181"/>
      <c r="AJ722" s="181"/>
      <c r="AK722" s="181"/>
      <c r="AL722" s="181"/>
      <c r="AM722" s="181"/>
      <c r="AN722" s="181"/>
      <c r="AO722" s="181"/>
      <c r="AP722" s="181"/>
      <c r="AQ722" s="181"/>
      <c r="AR722" s="181"/>
      <c r="AS722" s="181"/>
      <c r="AT722" s="181"/>
      <c r="AU722" s="181"/>
      <c r="AV722" s="181"/>
      <c r="AW722" s="181"/>
      <c r="AX722" s="181"/>
      <c r="AY722" s="181"/>
      <c r="AZ722" s="181"/>
      <c r="BA722" s="181"/>
      <c r="BB722" s="181"/>
      <c r="BC722" s="181"/>
      <c r="BD722" s="181"/>
      <c r="BE722" s="181"/>
      <c r="BF722" s="181"/>
      <c r="BG722" s="181"/>
      <c r="BH722" s="181"/>
      <c r="BI722" s="181"/>
      <c r="BJ722" s="181"/>
      <c r="BK722" s="181"/>
      <c r="BL722" s="181"/>
    </row>
    <row r="723" spans="1:64" x14ac:dyDescent="0.2">
      <c r="A723" s="18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c r="AB723" s="181"/>
      <c r="AC723" s="181"/>
      <c r="AD723" s="181"/>
      <c r="AE723" s="181"/>
      <c r="AF723" s="181"/>
      <c r="AG723" s="181"/>
      <c r="AH723" s="181"/>
      <c r="AI723" s="181"/>
      <c r="AJ723" s="181"/>
      <c r="AK723" s="181"/>
      <c r="AL723" s="181"/>
      <c r="AM723" s="181"/>
      <c r="AN723" s="181"/>
      <c r="AO723" s="181"/>
      <c r="AP723" s="181"/>
      <c r="AQ723" s="181"/>
      <c r="AR723" s="181"/>
      <c r="AS723" s="181"/>
      <c r="AT723" s="181"/>
      <c r="AU723" s="181"/>
      <c r="AV723" s="181"/>
      <c r="AW723" s="181"/>
      <c r="AX723" s="181"/>
      <c r="AY723" s="181"/>
      <c r="AZ723" s="181"/>
      <c r="BA723" s="181"/>
      <c r="BB723" s="181"/>
      <c r="BC723" s="181"/>
      <c r="BD723" s="181"/>
      <c r="BE723" s="181"/>
      <c r="BF723" s="181"/>
      <c r="BG723" s="181"/>
      <c r="BH723" s="181"/>
      <c r="BI723" s="181"/>
      <c r="BJ723" s="181"/>
      <c r="BK723" s="181"/>
      <c r="BL723" s="181"/>
    </row>
    <row r="724" spans="1:64" x14ac:dyDescent="0.2">
      <c r="A724" s="18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c r="AB724" s="181"/>
      <c r="AC724" s="181"/>
      <c r="AD724" s="181"/>
      <c r="AE724" s="181"/>
      <c r="AF724" s="181"/>
      <c r="AG724" s="181"/>
      <c r="AH724" s="181"/>
      <c r="AI724" s="181"/>
      <c r="AJ724" s="181"/>
      <c r="AK724" s="181"/>
      <c r="AL724" s="181"/>
      <c r="AM724" s="181"/>
      <c r="AN724" s="181"/>
      <c r="AO724" s="181"/>
      <c r="AP724" s="181"/>
      <c r="AQ724" s="181"/>
      <c r="AR724" s="181"/>
      <c r="AS724" s="181"/>
      <c r="AT724" s="181"/>
      <c r="AU724" s="181"/>
      <c r="AV724" s="181"/>
      <c r="AW724" s="181"/>
      <c r="AX724" s="181"/>
      <c r="AY724" s="181"/>
      <c r="AZ724" s="181"/>
      <c r="BA724" s="181"/>
      <c r="BB724" s="181"/>
      <c r="BC724" s="181"/>
      <c r="BD724" s="181"/>
      <c r="BE724" s="181"/>
      <c r="BF724" s="181"/>
      <c r="BG724" s="181"/>
      <c r="BH724" s="181"/>
      <c r="BI724" s="181"/>
      <c r="BJ724" s="181"/>
      <c r="BK724" s="181"/>
      <c r="BL724" s="181"/>
    </row>
    <row r="725" spans="1:64" x14ac:dyDescent="0.2">
      <c r="A725" s="18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c r="AB725" s="181"/>
      <c r="AC725" s="181"/>
      <c r="AD725" s="181"/>
      <c r="AE725" s="181"/>
      <c r="AF725" s="181"/>
      <c r="AG725" s="181"/>
      <c r="AH725" s="181"/>
      <c r="AI725" s="181"/>
      <c r="AJ725" s="181"/>
      <c r="AK725" s="181"/>
      <c r="AL725" s="181"/>
      <c r="AM725" s="181"/>
      <c r="AN725" s="181"/>
      <c r="AO725" s="181"/>
      <c r="AP725" s="181"/>
      <c r="AQ725" s="181"/>
      <c r="AR725" s="181"/>
      <c r="AS725" s="181"/>
      <c r="AT725" s="181"/>
      <c r="AU725" s="181"/>
      <c r="AV725" s="181"/>
      <c r="AW725" s="181"/>
      <c r="AX725" s="181"/>
      <c r="AY725" s="181"/>
      <c r="AZ725" s="181"/>
      <c r="BA725" s="181"/>
      <c r="BB725" s="181"/>
      <c r="BC725" s="181"/>
      <c r="BD725" s="181"/>
      <c r="BE725" s="181"/>
      <c r="BF725" s="181"/>
      <c r="BG725" s="181"/>
      <c r="BH725" s="181"/>
      <c r="BI725" s="181"/>
      <c r="BJ725" s="181"/>
      <c r="BK725" s="181"/>
      <c r="BL725" s="181"/>
    </row>
    <row r="726" spans="1:64" x14ac:dyDescent="0.2">
      <c r="A726" s="18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c r="AB726" s="181"/>
      <c r="AC726" s="181"/>
      <c r="AD726" s="181"/>
      <c r="AE726" s="181"/>
      <c r="AF726" s="181"/>
      <c r="AG726" s="181"/>
      <c r="AH726" s="181"/>
      <c r="AI726" s="181"/>
      <c r="AJ726" s="181"/>
      <c r="AK726" s="181"/>
      <c r="AL726" s="181"/>
      <c r="AM726" s="181"/>
      <c r="AN726" s="181"/>
      <c r="AO726" s="181"/>
      <c r="AP726" s="181"/>
      <c r="AQ726" s="181"/>
      <c r="AR726" s="181"/>
      <c r="AS726" s="181"/>
      <c r="AT726" s="181"/>
      <c r="AU726" s="181"/>
      <c r="AV726" s="181"/>
      <c r="AW726" s="181"/>
      <c r="AX726" s="181"/>
      <c r="AY726" s="181"/>
      <c r="AZ726" s="181"/>
      <c r="BA726" s="181"/>
      <c r="BB726" s="181"/>
      <c r="BC726" s="181"/>
      <c r="BD726" s="181"/>
      <c r="BE726" s="181"/>
      <c r="BF726" s="181"/>
      <c r="BG726" s="181"/>
      <c r="BH726" s="181"/>
      <c r="BI726" s="181"/>
      <c r="BJ726" s="181"/>
      <c r="BK726" s="181"/>
      <c r="BL726" s="181"/>
    </row>
    <row r="727" spans="1:64" x14ac:dyDescent="0.2">
      <c r="A727" s="18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c r="AB727" s="181"/>
      <c r="AC727" s="181"/>
      <c r="AD727" s="181"/>
      <c r="AE727" s="181"/>
      <c r="AF727" s="181"/>
      <c r="AG727" s="181"/>
      <c r="AH727" s="181"/>
      <c r="AI727" s="181"/>
      <c r="AJ727" s="181"/>
      <c r="AK727" s="181"/>
      <c r="AL727" s="181"/>
      <c r="AM727" s="181"/>
      <c r="AN727" s="181"/>
      <c r="AO727" s="181"/>
      <c r="AP727" s="181"/>
      <c r="AQ727" s="181"/>
      <c r="AR727" s="181"/>
      <c r="AS727" s="181"/>
      <c r="AT727" s="181"/>
      <c r="AU727" s="181"/>
      <c r="AV727" s="181"/>
      <c r="AW727" s="181"/>
      <c r="AX727" s="181"/>
      <c r="AY727" s="181"/>
      <c r="AZ727" s="181"/>
      <c r="BA727" s="181"/>
      <c r="BB727" s="181"/>
      <c r="BC727" s="181"/>
      <c r="BD727" s="181"/>
      <c r="BE727" s="181"/>
      <c r="BF727" s="181"/>
      <c r="BG727" s="181"/>
      <c r="BH727" s="181"/>
      <c r="BI727" s="181"/>
      <c r="BJ727" s="181"/>
      <c r="BK727" s="181"/>
      <c r="BL727" s="181"/>
    </row>
    <row r="728" spans="1:64" x14ac:dyDescent="0.2">
      <c r="A728" s="18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c r="AB728" s="181"/>
      <c r="AC728" s="181"/>
      <c r="AD728" s="181"/>
      <c r="AE728" s="181"/>
      <c r="AF728" s="181"/>
      <c r="AG728" s="181"/>
      <c r="AH728" s="181"/>
      <c r="AI728" s="181"/>
      <c r="AJ728" s="181"/>
      <c r="AK728" s="181"/>
      <c r="AL728" s="181"/>
      <c r="AM728" s="181"/>
      <c r="AN728" s="181"/>
      <c r="AO728" s="181"/>
      <c r="AP728" s="181"/>
      <c r="AQ728" s="181"/>
      <c r="AR728" s="181"/>
      <c r="AS728" s="181"/>
      <c r="AT728" s="181"/>
      <c r="AU728" s="181"/>
      <c r="AV728" s="181"/>
      <c r="AW728" s="181"/>
      <c r="AX728" s="181"/>
      <c r="AY728" s="181"/>
      <c r="AZ728" s="181"/>
      <c r="BA728" s="181"/>
      <c r="BB728" s="181"/>
      <c r="BC728" s="181"/>
      <c r="BD728" s="181"/>
      <c r="BE728" s="181"/>
      <c r="BF728" s="181"/>
      <c r="BG728" s="181"/>
      <c r="BH728" s="181"/>
      <c r="BI728" s="181"/>
      <c r="BJ728" s="181"/>
      <c r="BK728" s="181"/>
      <c r="BL728" s="181"/>
    </row>
    <row r="729" spans="1:64" x14ac:dyDescent="0.2">
      <c r="A729" s="18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c r="AB729" s="181"/>
      <c r="AC729" s="181"/>
      <c r="AD729" s="181"/>
      <c r="AE729" s="181"/>
      <c r="AF729" s="181"/>
      <c r="AG729" s="181"/>
      <c r="AH729" s="181"/>
      <c r="AI729" s="181"/>
      <c r="AJ729" s="181"/>
      <c r="AK729" s="181"/>
      <c r="AL729" s="181"/>
      <c r="AM729" s="181"/>
      <c r="AN729" s="181"/>
      <c r="AO729" s="181"/>
      <c r="AP729" s="181"/>
      <c r="AQ729" s="181"/>
      <c r="AR729" s="181"/>
      <c r="AS729" s="181"/>
      <c r="AT729" s="181"/>
      <c r="AU729" s="181"/>
      <c r="AV729" s="181"/>
      <c r="AW729" s="181"/>
      <c r="AX729" s="181"/>
      <c r="AY729" s="181"/>
      <c r="AZ729" s="181"/>
      <c r="BA729" s="181"/>
      <c r="BB729" s="181"/>
      <c r="BC729" s="181"/>
      <c r="BD729" s="181"/>
      <c r="BE729" s="181"/>
      <c r="BF729" s="181"/>
      <c r="BG729" s="181"/>
      <c r="BH729" s="181"/>
      <c r="BI729" s="181"/>
      <c r="BJ729" s="181"/>
      <c r="BK729" s="181"/>
      <c r="BL729" s="181"/>
    </row>
    <row r="730" spans="1:64" x14ac:dyDescent="0.2">
      <c r="A730" s="18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c r="AB730" s="181"/>
      <c r="AC730" s="181"/>
      <c r="AD730" s="181"/>
      <c r="AE730" s="181"/>
      <c r="AF730" s="181"/>
      <c r="AG730" s="181"/>
      <c r="AH730" s="181"/>
      <c r="AI730" s="181"/>
      <c r="AJ730" s="181"/>
      <c r="AK730" s="181"/>
      <c r="AL730" s="181"/>
      <c r="AM730" s="181"/>
      <c r="AN730" s="181"/>
      <c r="AO730" s="181"/>
      <c r="AP730" s="181"/>
      <c r="AQ730" s="181"/>
      <c r="AR730" s="181"/>
      <c r="AS730" s="181"/>
      <c r="AT730" s="181"/>
      <c r="AU730" s="181"/>
      <c r="AV730" s="181"/>
      <c r="AW730" s="181"/>
      <c r="AX730" s="181"/>
      <c r="AY730" s="181"/>
      <c r="AZ730" s="181"/>
      <c r="BA730" s="181"/>
      <c r="BB730" s="181"/>
      <c r="BC730" s="181"/>
      <c r="BD730" s="181"/>
      <c r="BE730" s="181"/>
      <c r="BF730" s="181"/>
      <c r="BG730" s="181"/>
      <c r="BH730" s="181"/>
      <c r="BI730" s="181"/>
      <c r="BJ730" s="181"/>
      <c r="BK730" s="181"/>
      <c r="BL730" s="181"/>
    </row>
    <row r="731" spans="1:64" x14ac:dyDescent="0.2">
      <c r="A731" s="18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c r="AB731" s="181"/>
      <c r="AC731" s="181"/>
      <c r="AD731" s="181"/>
      <c r="AE731" s="181"/>
      <c r="AF731" s="181"/>
      <c r="AG731" s="181"/>
      <c r="AH731" s="181"/>
      <c r="AI731" s="181"/>
      <c r="AJ731" s="181"/>
      <c r="AK731" s="181"/>
      <c r="AL731" s="181"/>
      <c r="AM731" s="181"/>
      <c r="AN731" s="181"/>
      <c r="AO731" s="181"/>
      <c r="AP731" s="181"/>
      <c r="AQ731" s="181"/>
      <c r="AR731" s="181"/>
      <c r="AS731" s="181"/>
      <c r="AT731" s="181"/>
      <c r="AU731" s="181"/>
      <c r="AV731" s="181"/>
      <c r="AW731" s="181"/>
      <c r="AX731" s="181"/>
      <c r="AY731" s="181"/>
      <c r="AZ731" s="181"/>
      <c r="BA731" s="181"/>
      <c r="BB731" s="181"/>
      <c r="BC731" s="181"/>
      <c r="BD731" s="181"/>
      <c r="BE731" s="181"/>
      <c r="BF731" s="181"/>
      <c r="BG731" s="181"/>
      <c r="BH731" s="181"/>
      <c r="BI731" s="181"/>
      <c r="BJ731" s="181"/>
      <c r="BK731" s="181"/>
      <c r="BL731" s="181"/>
    </row>
    <row r="732" spans="1:64" x14ac:dyDescent="0.2">
      <c r="A732" s="18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c r="AB732" s="181"/>
      <c r="AC732" s="181"/>
      <c r="AD732" s="181"/>
      <c r="AE732" s="181"/>
      <c r="AF732" s="181"/>
      <c r="AG732" s="181"/>
      <c r="AH732" s="181"/>
      <c r="AI732" s="181"/>
      <c r="AJ732" s="181"/>
      <c r="AK732" s="181"/>
      <c r="AL732" s="181"/>
      <c r="AM732" s="181"/>
      <c r="AN732" s="181"/>
      <c r="AO732" s="181"/>
      <c r="AP732" s="181"/>
      <c r="AQ732" s="181"/>
      <c r="AR732" s="181"/>
      <c r="AS732" s="181"/>
      <c r="AT732" s="181"/>
      <c r="AU732" s="181"/>
      <c r="AV732" s="181"/>
      <c r="AW732" s="181"/>
      <c r="AX732" s="181"/>
      <c r="AY732" s="181"/>
      <c r="AZ732" s="181"/>
      <c r="BA732" s="181"/>
      <c r="BB732" s="181"/>
      <c r="BC732" s="181"/>
      <c r="BD732" s="181"/>
      <c r="BE732" s="181"/>
      <c r="BF732" s="181"/>
      <c r="BG732" s="181"/>
      <c r="BH732" s="181"/>
      <c r="BI732" s="181"/>
      <c r="BJ732" s="181"/>
      <c r="BK732" s="181"/>
      <c r="BL732" s="181"/>
    </row>
    <row r="733" spans="1:64" x14ac:dyDescent="0.2">
      <c r="A733" s="18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c r="AB733" s="181"/>
      <c r="AC733" s="181"/>
      <c r="AD733" s="181"/>
      <c r="AE733" s="181"/>
      <c r="AF733" s="181"/>
      <c r="AG733" s="181"/>
      <c r="AH733" s="181"/>
      <c r="AI733" s="181"/>
      <c r="AJ733" s="181"/>
      <c r="AK733" s="181"/>
      <c r="AL733" s="181"/>
      <c r="AM733" s="181"/>
      <c r="AN733" s="181"/>
      <c r="AO733" s="181"/>
      <c r="AP733" s="181"/>
      <c r="AQ733" s="181"/>
      <c r="AR733" s="181"/>
      <c r="AS733" s="181"/>
      <c r="AT733" s="181"/>
      <c r="AU733" s="181"/>
      <c r="AV733" s="181"/>
      <c r="AW733" s="181"/>
      <c r="AX733" s="181"/>
      <c r="AY733" s="181"/>
      <c r="AZ733" s="181"/>
      <c r="BA733" s="181"/>
      <c r="BB733" s="181"/>
      <c r="BC733" s="181"/>
      <c r="BD733" s="181"/>
      <c r="BE733" s="181"/>
      <c r="BF733" s="181"/>
      <c r="BG733" s="181"/>
      <c r="BH733" s="181"/>
      <c r="BI733" s="181"/>
      <c r="BJ733" s="181"/>
      <c r="BK733" s="181"/>
      <c r="BL733" s="181"/>
    </row>
    <row r="734" spans="1:64" x14ac:dyDescent="0.2">
      <c r="A734" s="18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c r="AB734" s="181"/>
      <c r="AC734" s="181"/>
      <c r="AD734" s="181"/>
      <c r="AE734" s="181"/>
      <c r="AF734" s="181"/>
      <c r="AG734" s="181"/>
      <c r="AH734" s="181"/>
      <c r="AI734" s="181"/>
      <c r="AJ734" s="181"/>
      <c r="AK734" s="181"/>
      <c r="AL734" s="181"/>
      <c r="AM734" s="181"/>
      <c r="AN734" s="181"/>
      <c r="AO734" s="181"/>
      <c r="AP734" s="181"/>
      <c r="AQ734" s="181"/>
      <c r="AR734" s="181"/>
      <c r="AS734" s="181"/>
      <c r="AT734" s="181"/>
      <c r="AU734" s="181"/>
      <c r="AV734" s="181"/>
      <c r="AW734" s="181"/>
      <c r="AX734" s="181"/>
      <c r="AY734" s="181"/>
      <c r="AZ734" s="181"/>
      <c r="BA734" s="181"/>
      <c r="BB734" s="181"/>
      <c r="BC734" s="181"/>
      <c r="BD734" s="181"/>
      <c r="BE734" s="181"/>
      <c r="BF734" s="181"/>
      <c r="BG734" s="181"/>
      <c r="BH734" s="181"/>
      <c r="BI734" s="181"/>
      <c r="BJ734" s="181"/>
      <c r="BK734" s="181"/>
      <c r="BL734" s="181"/>
    </row>
    <row r="735" spans="1:64" x14ac:dyDescent="0.2">
      <c r="A735" s="18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c r="AB735" s="181"/>
      <c r="AC735" s="181"/>
      <c r="AD735" s="181"/>
      <c r="AE735" s="181"/>
      <c r="AF735" s="181"/>
      <c r="AG735" s="181"/>
      <c r="AH735" s="181"/>
      <c r="AI735" s="181"/>
      <c r="AJ735" s="181"/>
      <c r="AK735" s="181"/>
      <c r="AL735" s="181"/>
      <c r="AM735" s="181"/>
      <c r="AN735" s="181"/>
      <c r="AO735" s="181"/>
      <c r="AP735" s="181"/>
      <c r="AQ735" s="181"/>
      <c r="AR735" s="181"/>
      <c r="AS735" s="181"/>
      <c r="AT735" s="181"/>
      <c r="AU735" s="181"/>
      <c r="AV735" s="181"/>
      <c r="AW735" s="181"/>
      <c r="AX735" s="181"/>
      <c r="AY735" s="181"/>
      <c r="AZ735" s="181"/>
      <c r="BA735" s="181"/>
      <c r="BB735" s="181"/>
      <c r="BC735" s="181"/>
      <c r="BD735" s="181"/>
      <c r="BE735" s="181"/>
      <c r="BF735" s="181"/>
      <c r="BG735" s="181"/>
      <c r="BH735" s="181"/>
      <c r="BI735" s="181"/>
      <c r="BJ735" s="181"/>
      <c r="BK735" s="181"/>
      <c r="BL735" s="181"/>
    </row>
    <row r="736" spans="1:64" x14ac:dyDescent="0.2">
      <c r="A736" s="18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c r="AB736" s="181"/>
      <c r="AC736" s="181"/>
      <c r="AD736" s="181"/>
      <c r="AE736" s="181"/>
      <c r="AF736" s="181"/>
      <c r="AG736" s="181"/>
      <c r="AH736" s="181"/>
      <c r="AI736" s="181"/>
      <c r="AJ736" s="181"/>
      <c r="AK736" s="181"/>
      <c r="AL736" s="181"/>
      <c r="AM736" s="181"/>
      <c r="AN736" s="181"/>
      <c r="AO736" s="181"/>
      <c r="AP736" s="181"/>
      <c r="AQ736" s="181"/>
      <c r="AR736" s="181"/>
      <c r="AS736" s="181"/>
      <c r="AT736" s="181"/>
      <c r="AU736" s="181"/>
      <c r="AV736" s="181"/>
      <c r="AW736" s="181"/>
      <c r="AX736" s="181"/>
      <c r="AY736" s="181"/>
      <c r="AZ736" s="181"/>
      <c r="BA736" s="181"/>
      <c r="BB736" s="181"/>
      <c r="BC736" s="181"/>
      <c r="BD736" s="181"/>
      <c r="BE736" s="181"/>
      <c r="BF736" s="181"/>
      <c r="BG736" s="181"/>
      <c r="BH736" s="181"/>
      <c r="BI736" s="181"/>
      <c r="BJ736" s="181"/>
      <c r="BK736" s="181"/>
      <c r="BL736" s="181"/>
    </row>
    <row r="737" spans="1:64" x14ac:dyDescent="0.2">
      <c r="A737" s="18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c r="AB737" s="181"/>
      <c r="AC737" s="181"/>
      <c r="AD737" s="181"/>
      <c r="AE737" s="181"/>
      <c r="AF737" s="181"/>
      <c r="AG737" s="181"/>
      <c r="AH737" s="181"/>
      <c r="AI737" s="181"/>
      <c r="AJ737" s="181"/>
      <c r="AK737" s="181"/>
      <c r="AL737" s="181"/>
      <c r="AM737" s="181"/>
      <c r="AN737" s="181"/>
      <c r="AO737" s="181"/>
      <c r="AP737" s="181"/>
      <c r="AQ737" s="181"/>
      <c r="AR737" s="181"/>
      <c r="AS737" s="181"/>
      <c r="AT737" s="181"/>
      <c r="AU737" s="181"/>
      <c r="AV737" s="181"/>
      <c r="AW737" s="181"/>
      <c r="AX737" s="181"/>
      <c r="AY737" s="181"/>
      <c r="AZ737" s="181"/>
      <c r="BA737" s="181"/>
      <c r="BB737" s="181"/>
      <c r="BC737" s="181"/>
      <c r="BD737" s="181"/>
      <c r="BE737" s="181"/>
      <c r="BF737" s="181"/>
      <c r="BG737" s="181"/>
      <c r="BH737" s="181"/>
      <c r="BI737" s="181"/>
      <c r="BJ737" s="181"/>
      <c r="BK737" s="181"/>
      <c r="BL737" s="181"/>
    </row>
    <row r="738" spans="1:64" x14ac:dyDescent="0.2">
      <c r="A738" s="18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c r="AB738" s="181"/>
      <c r="AC738" s="181"/>
      <c r="AD738" s="181"/>
      <c r="AE738" s="181"/>
      <c r="AF738" s="181"/>
      <c r="AG738" s="181"/>
      <c r="AH738" s="181"/>
      <c r="AI738" s="181"/>
      <c r="AJ738" s="181"/>
      <c r="AK738" s="181"/>
      <c r="AL738" s="181"/>
      <c r="AM738" s="181"/>
      <c r="AN738" s="181"/>
      <c r="AO738" s="181"/>
      <c r="AP738" s="181"/>
      <c r="AQ738" s="181"/>
      <c r="AR738" s="181"/>
      <c r="AS738" s="181"/>
      <c r="AT738" s="181"/>
      <c r="AU738" s="181"/>
      <c r="AV738" s="181"/>
      <c r="AW738" s="181"/>
      <c r="AX738" s="181"/>
      <c r="AY738" s="181"/>
      <c r="AZ738" s="181"/>
      <c r="BA738" s="181"/>
      <c r="BB738" s="181"/>
      <c r="BC738" s="181"/>
      <c r="BD738" s="181"/>
      <c r="BE738" s="181"/>
      <c r="BF738" s="181"/>
      <c r="BG738" s="181"/>
      <c r="BH738" s="181"/>
      <c r="BI738" s="181"/>
      <c r="BJ738" s="181"/>
      <c r="BK738" s="181"/>
      <c r="BL738" s="181"/>
    </row>
    <row r="739" spans="1:64" x14ac:dyDescent="0.2">
      <c r="A739" s="18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c r="AB739" s="181"/>
      <c r="AC739" s="181"/>
      <c r="AD739" s="181"/>
      <c r="AE739" s="181"/>
      <c r="AF739" s="181"/>
      <c r="AG739" s="181"/>
      <c r="AH739" s="181"/>
      <c r="AI739" s="181"/>
      <c r="AJ739" s="181"/>
      <c r="AK739" s="181"/>
      <c r="AL739" s="181"/>
      <c r="AM739" s="181"/>
      <c r="AN739" s="181"/>
      <c r="AO739" s="181"/>
      <c r="AP739" s="181"/>
      <c r="AQ739" s="181"/>
      <c r="AR739" s="181"/>
      <c r="AS739" s="181"/>
      <c r="AT739" s="181"/>
      <c r="AU739" s="181"/>
      <c r="AV739" s="181"/>
      <c r="AW739" s="181"/>
      <c r="AX739" s="181"/>
      <c r="AY739" s="181"/>
      <c r="AZ739" s="181"/>
      <c r="BA739" s="181"/>
      <c r="BB739" s="181"/>
      <c r="BC739" s="181"/>
      <c r="BD739" s="181"/>
      <c r="BE739" s="181"/>
      <c r="BF739" s="181"/>
      <c r="BG739" s="181"/>
      <c r="BH739" s="181"/>
      <c r="BI739" s="181"/>
      <c r="BJ739" s="181"/>
      <c r="BK739" s="181"/>
      <c r="BL739" s="181"/>
    </row>
    <row r="740" spans="1:64" x14ac:dyDescent="0.2">
      <c r="A740" s="18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c r="AB740" s="181"/>
      <c r="AC740" s="181"/>
      <c r="AD740" s="181"/>
      <c r="AE740" s="181"/>
      <c r="AF740" s="181"/>
      <c r="AG740" s="181"/>
      <c r="AH740" s="181"/>
      <c r="AI740" s="181"/>
      <c r="AJ740" s="181"/>
      <c r="AK740" s="181"/>
      <c r="AL740" s="181"/>
      <c r="AM740" s="181"/>
      <c r="AN740" s="181"/>
      <c r="AO740" s="181"/>
      <c r="AP740" s="181"/>
      <c r="AQ740" s="181"/>
      <c r="AR740" s="181"/>
      <c r="AS740" s="181"/>
      <c r="AT740" s="181"/>
      <c r="AU740" s="181"/>
      <c r="AV740" s="181"/>
      <c r="AW740" s="181"/>
      <c r="AX740" s="181"/>
      <c r="AY740" s="181"/>
      <c r="AZ740" s="181"/>
      <c r="BA740" s="181"/>
      <c r="BB740" s="181"/>
      <c r="BC740" s="181"/>
      <c r="BD740" s="181"/>
      <c r="BE740" s="181"/>
      <c r="BF740" s="181"/>
      <c r="BG740" s="181"/>
      <c r="BH740" s="181"/>
      <c r="BI740" s="181"/>
      <c r="BJ740" s="181"/>
      <c r="BK740" s="181"/>
      <c r="BL740" s="181"/>
    </row>
    <row r="741" spans="1:64" x14ac:dyDescent="0.2">
      <c r="A741" s="18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c r="AB741" s="181"/>
      <c r="AC741" s="181"/>
      <c r="AD741" s="181"/>
      <c r="AE741" s="181"/>
      <c r="AF741" s="181"/>
      <c r="AG741" s="181"/>
      <c r="AH741" s="181"/>
      <c r="AI741" s="181"/>
      <c r="AJ741" s="181"/>
      <c r="AK741" s="181"/>
      <c r="AL741" s="181"/>
      <c r="AM741" s="181"/>
      <c r="AN741" s="181"/>
      <c r="AO741" s="181"/>
      <c r="AP741" s="181"/>
      <c r="AQ741" s="181"/>
      <c r="AR741" s="181"/>
      <c r="AS741" s="181"/>
      <c r="AT741" s="181"/>
      <c r="AU741" s="181"/>
      <c r="AV741" s="181"/>
      <c r="AW741" s="181"/>
      <c r="AX741" s="181"/>
      <c r="AY741" s="181"/>
      <c r="AZ741" s="181"/>
      <c r="BA741" s="181"/>
      <c r="BB741" s="181"/>
      <c r="BC741" s="181"/>
      <c r="BD741" s="181"/>
      <c r="BE741" s="181"/>
      <c r="BF741" s="181"/>
      <c r="BG741" s="181"/>
      <c r="BH741" s="181"/>
      <c r="BI741" s="181"/>
      <c r="BJ741" s="181"/>
      <c r="BK741" s="181"/>
      <c r="BL741" s="181"/>
    </row>
    <row r="742" spans="1:64" x14ac:dyDescent="0.2">
      <c r="A742" s="18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c r="AB742" s="181"/>
      <c r="AC742" s="181"/>
      <c r="AD742" s="181"/>
      <c r="AE742" s="181"/>
      <c r="AF742" s="181"/>
      <c r="AG742" s="181"/>
      <c r="AH742" s="181"/>
      <c r="AI742" s="181"/>
      <c r="AJ742" s="181"/>
      <c r="AK742" s="181"/>
      <c r="AL742" s="181"/>
      <c r="AM742" s="181"/>
      <c r="AN742" s="181"/>
      <c r="AO742" s="181"/>
      <c r="AP742" s="181"/>
      <c r="AQ742" s="181"/>
      <c r="AR742" s="181"/>
      <c r="AS742" s="181"/>
      <c r="AT742" s="181"/>
      <c r="AU742" s="181"/>
      <c r="AV742" s="181"/>
      <c r="AW742" s="181"/>
      <c r="AX742" s="181"/>
      <c r="AY742" s="181"/>
      <c r="AZ742" s="181"/>
      <c r="BA742" s="181"/>
      <c r="BB742" s="181"/>
      <c r="BC742" s="181"/>
      <c r="BD742" s="181"/>
      <c r="BE742" s="181"/>
      <c r="BF742" s="181"/>
      <c r="BG742" s="181"/>
      <c r="BH742" s="181"/>
      <c r="BI742" s="181"/>
      <c r="BJ742" s="181"/>
      <c r="BK742" s="181"/>
      <c r="BL742" s="181"/>
    </row>
    <row r="743" spans="1:64" x14ac:dyDescent="0.2">
      <c r="A743" s="18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c r="AB743" s="181"/>
      <c r="AC743" s="181"/>
      <c r="AD743" s="181"/>
      <c r="AE743" s="181"/>
      <c r="AF743" s="181"/>
      <c r="AG743" s="181"/>
      <c r="AH743" s="181"/>
      <c r="AI743" s="181"/>
      <c r="AJ743" s="181"/>
      <c r="AK743" s="181"/>
      <c r="AL743" s="181"/>
      <c r="AM743" s="181"/>
      <c r="AN743" s="181"/>
      <c r="AO743" s="181"/>
      <c r="AP743" s="181"/>
      <c r="AQ743" s="181"/>
      <c r="AR743" s="181"/>
      <c r="AS743" s="181"/>
      <c r="AT743" s="181"/>
      <c r="AU743" s="181"/>
      <c r="AV743" s="181"/>
      <c r="AW743" s="181"/>
      <c r="AX743" s="181"/>
      <c r="AY743" s="181"/>
      <c r="AZ743" s="181"/>
      <c r="BA743" s="181"/>
      <c r="BB743" s="181"/>
      <c r="BC743" s="181"/>
      <c r="BD743" s="181"/>
      <c r="BE743" s="181"/>
      <c r="BF743" s="181"/>
      <c r="BG743" s="181"/>
      <c r="BH743" s="181"/>
      <c r="BI743" s="181"/>
      <c r="BJ743" s="181"/>
      <c r="BK743" s="181"/>
      <c r="BL743" s="181"/>
    </row>
    <row r="744" spans="1:64" x14ac:dyDescent="0.2">
      <c r="A744" s="18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c r="AB744" s="181"/>
      <c r="AC744" s="181"/>
      <c r="AD744" s="181"/>
      <c r="AE744" s="181"/>
      <c r="AF744" s="181"/>
      <c r="AG744" s="181"/>
      <c r="AH744" s="181"/>
      <c r="AI744" s="181"/>
      <c r="AJ744" s="181"/>
      <c r="AK744" s="181"/>
      <c r="AL744" s="181"/>
      <c r="AM744" s="181"/>
      <c r="AN744" s="181"/>
      <c r="AO744" s="181"/>
      <c r="AP744" s="181"/>
      <c r="AQ744" s="181"/>
      <c r="AR744" s="181"/>
      <c r="AS744" s="181"/>
      <c r="AT744" s="181"/>
      <c r="AU744" s="181"/>
      <c r="AV744" s="181"/>
      <c r="AW744" s="181"/>
      <c r="AX744" s="181"/>
      <c r="AY744" s="181"/>
      <c r="AZ744" s="181"/>
      <c r="BA744" s="181"/>
      <c r="BB744" s="181"/>
      <c r="BC744" s="181"/>
      <c r="BD744" s="181"/>
      <c r="BE744" s="181"/>
      <c r="BF744" s="181"/>
      <c r="BG744" s="181"/>
      <c r="BH744" s="181"/>
      <c r="BI744" s="181"/>
      <c r="BJ744" s="181"/>
      <c r="BK744" s="181"/>
      <c r="BL744" s="181"/>
    </row>
    <row r="745" spans="1:64" x14ac:dyDescent="0.2">
      <c r="A745" s="18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c r="AB745" s="181"/>
      <c r="AC745" s="181"/>
      <c r="AD745" s="181"/>
      <c r="AE745" s="181"/>
      <c r="AF745" s="181"/>
      <c r="AG745" s="181"/>
      <c r="AH745" s="181"/>
      <c r="AI745" s="181"/>
      <c r="AJ745" s="181"/>
      <c r="AK745" s="181"/>
      <c r="AL745" s="181"/>
      <c r="AM745" s="181"/>
      <c r="AN745" s="181"/>
      <c r="AO745" s="181"/>
      <c r="AP745" s="181"/>
      <c r="AQ745" s="181"/>
      <c r="AR745" s="181"/>
      <c r="AS745" s="181"/>
      <c r="AT745" s="181"/>
      <c r="AU745" s="181"/>
      <c r="AV745" s="181"/>
      <c r="AW745" s="181"/>
      <c r="AX745" s="181"/>
      <c r="AY745" s="181"/>
      <c r="AZ745" s="181"/>
      <c r="BA745" s="181"/>
      <c r="BB745" s="181"/>
      <c r="BC745" s="181"/>
      <c r="BD745" s="181"/>
      <c r="BE745" s="181"/>
      <c r="BF745" s="181"/>
      <c r="BG745" s="181"/>
      <c r="BH745" s="181"/>
      <c r="BI745" s="181"/>
      <c r="BJ745" s="181"/>
      <c r="BK745" s="181"/>
      <c r="BL745" s="181"/>
    </row>
    <row r="746" spans="1:64" x14ac:dyDescent="0.2">
      <c r="A746" s="18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c r="AB746" s="181"/>
      <c r="AC746" s="181"/>
      <c r="AD746" s="181"/>
      <c r="AE746" s="181"/>
      <c r="AF746" s="181"/>
      <c r="AG746" s="181"/>
      <c r="AH746" s="181"/>
      <c r="AI746" s="181"/>
      <c r="AJ746" s="181"/>
      <c r="AK746" s="181"/>
      <c r="AL746" s="181"/>
      <c r="AM746" s="181"/>
      <c r="AN746" s="181"/>
      <c r="AO746" s="181"/>
      <c r="AP746" s="181"/>
      <c r="AQ746" s="181"/>
      <c r="AR746" s="181"/>
      <c r="AS746" s="181"/>
      <c r="AT746" s="181"/>
      <c r="AU746" s="181"/>
      <c r="AV746" s="181"/>
      <c r="AW746" s="181"/>
      <c r="AX746" s="181"/>
      <c r="AY746" s="181"/>
      <c r="AZ746" s="181"/>
      <c r="BA746" s="181"/>
      <c r="BB746" s="181"/>
      <c r="BC746" s="181"/>
      <c r="BD746" s="181"/>
      <c r="BE746" s="181"/>
      <c r="BF746" s="181"/>
      <c r="BG746" s="181"/>
      <c r="BH746" s="181"/>
      <c r="BI746" s="181"/>
      <c r="BJ746" s="181"/>
      <c r="BK746" s="181"/>
      <c r="BL746" s="181"/>
    </row>
    <row r="747" spans="1:64" x14ac:dyDescent="0.2">
      <c r="A747" s="18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c r="AB747" s="181"/>
      <c r="AC747" s="181"/>
      <c r="AD747" s="181"/>
      <c r="AE747" s="181"/>
      <c r="AF747" s="181"/>
      <c r="AG747" s="181"/>
      <c r="AH747" s="181"/>
      <c r="AI747" s="181"/>
      <c r="AJ747" s="181"/>
      <c r="AK747" s="181"/>
      <c r="AL747" s="181"/>
      <c r="AM747" s="181"/>
      <c r="AN747" s="181"/>
      <c r="AO747" s="181"/>
      <c r="AP747" s="181"/>
      <c r="AQ747" s="181"/>
      <c r="AR747" s="181"/>
      <c r="AS747" s="181"/>
      <c r="AT747" s="181"/>
      <c r="AU747" s="181"/>
      <c r="AV747" s="181"/>
      <c r="AW747" s="181"/>
      <c r="AX747" s="181"/>
      <c r="AY747" s="181"/>
      <c r="AZ747" s="181"/>
      <c r="BA747" s="181"/>
      <c r="BB747" s="181"/>
      <c r="BC747" s="181"/>
      <c r="BD747" s="181"/>
      <c r="BE747" s="181"/>
      <c r="BF747" s="181"/>
      <c r="BG747" s="181"/>
      <c r="BH747" s="181"/>
      <c r="BI747" s="181"/>
      <c r="BJ747" s="181"/>
      <c r="BK747" s="181"/>
      <c r="BL747" s="181"/>
    </row>
    <row r="748" spans="1:64" x14ac:dyDescent="0.2">
      <c r="A748" s="18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c r="AB748" s="181"/>
      <c r="AC748" s="181"/>
      <c r="AD748" s="181"/>
      <c r="AE748" s="181"/>
      <c r="AF748" s="181"/>
      <c r="AG748" s="181"/>
      <c r="AH748" s="181"/>
      <c r="AI748" s="181"/>
      <c r="AJ748" s="181"/>
      <c r="AK748" s="181"/>
      <c r="AL748" s="181"/>
      <c r="AM748" s="181"/>
      <c r="AN748" s="181"/>
      <c r="AO748" s="181"/>
      <c r="AP748" s="181"/>
      <c r="AQ748" s="181"/>
      <c r="AR748" s="181"/>
      <c r="AS748" s="181"/>
      <c r="AT748" s="181"/>
      <c r="AU748" s="181"/>
      <c r="AV748" s="181"/>
      <c r="AW748" s="181"/>
      <c r="AX748" s="181"/>
      <c r="AY748" s="181"/>
      <c r="AZ748" s="181"/>
      <c r="BA748" s="181"/>
      <c r="BB748" s="181"/>
      <c r="BC748" s="181"/>
      <c r="BD748" s="181"/>
      <c r="BE748" s="181"/>
      <c r="BF748" s="181"/>
      <c r="BG748" s="181"/>
      <c r="BH748" s="181"/>
      <c r="BI748" s="181"/>
      <c r="BJ748" s="181"/>
      <c r="BK748" s="181"/>
      <c r="BL748" s="181"/>
    </row>
    <row r="749" spans="1:64" x14ac:dyDescent="0.2">
      <c r="A749" s="18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c r="AB749" s="181"/>
      <c r="AC749" s="181"/>
      <c r="AD749" s="181"/>
      <c r="AE749" s="181"/>
      <c r="AF749" s="181"/>
      <c r="AG749" s="181"/>
      <c r="AH749" s="181"/>
      <c r="AI749" s="181"/>
      <c r="AJ749" s="181"/>
      <c r="AK749" s="181"/>
      <c r="AL749" s="181"/>
      <c r="AM749" s="181"/>
      <c r="AN749" s="181"/>
      <c r="AO749" s="181"/>
      <c r="AP749" s="181"/>
      <c r="AQ749" s="181"/>
      <c r="AR749" s="181"/>
      <c r="AS749" s="181"/>
      <c r="AT749" s="181"/>
      <c r="AU749" s="181"/>
      <c r="AV749" s="181"/>
      <c r="AW749" s="181"/>
      <c r="AX749" s="181"/>
      <c r="AY749" s="181"/>
      <c r="AZ749" s="181"/>
      <c r="BA749" s="181"/>
      <c r="BB749" s="181"/>
      <c r="BC749" s="181"/>
      <c r="BD749" s="181"/>
      <c r="BE749" s="181"/>
      <c r="BF749" s="181"/>
      <c r="BG749" s="181"/>
      <c r="BH749" s="181"/>
      <c r="BI749" s="181"/>
      <c r="BJ749" s="181"/>
      <c r="BK749" s="181"/>
      <c r="BL749" s="181"/>
    </row>
    <row r="750" spans="1:64" x14ac:dyDescent="0.2">
      <c r="A750" s="18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c r="AB750" s="181"/>
      <c r="AC750" s="181"/>
      <c r="AD750" s="181"/>
      <c r="AE750" s="181"/>
      <c r="AF750" s="181"/>
      <c r="AG750" s="181"/>
      <c r="AH750" s="181"/>
      <c r="AI750" s="181"/>
      <c r="AJ750" s="181"/>
      <c r="AK750" s="181"/>
      <c r="AL750" s="181"/>
      <c r="AM750" s="181"/>
      <c r="AN750" s="181"/>
      <c r="AO750" s="181"/>
      <c r="AP750" s="181"/>
      <c r="AQ750" s="181"/>
      <c r="AR750" s="181"/>
      <c r="AS750" s="181"/>
      <c r="AT750" s="181"/>
      <c r="AU750" s="181"/>
      <c r="AV750" s="181"/>
      <c r="AW750" s="181"/>
      <c r="AX750" s="181"/>
      <c r="AY750" s="181"/>
      <c r="AZ750" s="181"/>
      <c r="BA750" s="181"/>
      <c r="BB750" s="181"/>
      <c r="BC750" s="181"/>
      <c r="BD750" s="181"/>
      <c r="BE750" s="181"/>
      <c r="BF750" s="181"/>
      <c r="BG750" s="181"/>
      <c r="BH750" s="181"/>
      <c r="BI750" s="181"/>
      <c r="BJ750" s="181"/>
      <c r="BK750" s="181"/>
      <c r="BL750" s="181"/>
    </row>
    <row r="751" spans="1:64" x14ac:dyDescent="0.2">
      <c r="A751" s="18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c r="AB751" s="181"/>
      <c r="AC751" s="181"/>
      <c r="AD751" s="181"/>
      <c r="AE751" s="181"/>
      <c r="AF751" s="181"/>
      <c r="AG751" s="181"/>
      <c r="AH751" s="181"/>
      <c r="AI751" s="181"/>
      <c r="AJ751" s="181"/>
      <c r="AK751" s="181"/>
      <c r="AL751" s="181"/>
      <c r="AM751" s="181"/>
      <c r="AN751" s="181"/>
      <c r="AO751" s="181"/>
      <c r="AP751" s="181"/>
      <c r="AQ751" s="181"/>
      <c r="AR751" s="181"/>
      <c r="AS751" s="181"/>
      <c r="AT751" s="181"/>
      <c r="AU751" s="181"/>
      <c r="AV751" s="181"/>
      <c r="AW751" s="181"/>
      <c r="AX751" s="181"/>
      <c r="AY751" s="181"/>
      <c r="AZ751" s="181"/>
      <c r="BA751" s="181"/>
      <c r="BB751" s="181"/>
      <c r="BC751" s="181"/>
      <c r="BD751" s="181"/>
      <c r="BE751" s="181"/>
      <c r="BF751" s="181"/>
      <c r="BG751" s="181"/>
      <c r="BH751" s="181"/>
      <c r="BI751" s="181"/>
      <c r="BJ751" s="181"/>
      <c r="BK751" s="181"/>
      <c r="BL751" s="181"/>
    </row>
    <row r="752" spans="1:64" x14ac:dyDescent="0.2">
      <c r="A752" s="18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c r="AB752" s="181"/>
      <c r="AC752" s="181"/>
      <c r="AD752" s="181"/>
      <c r="AE752" s="181"/>
      <c r="AF752" s="181"/>
      <c r="AG752" s="181"/>
      <c r="AH752" s="181"/>
      <c r="AI752" s="181"/>
      <c r="AJ752" s="181"/>
      <c r="AK752" s="181"/>
      <c r="AL752" s="181"/>
      <c r="AM752" s="181"/>
      <c r="AN752" s="181"/>
      <c r="AO752" s="181"/>
      <c r="AP752" s="181"/>
      <c r="AQ752" s="181"/>
      <c r="AR752" s="181"/>
      <c r="AS752" s="181"/>
      <c r="AT752" s="181"/>
      <c r="AU752" s="181"/>
      <c r="AV752" s="181"/>
      <c r="AW752" s="181"/>
      <c r="AX752" s="181"/>
      <c r="AY752" s="181"/>
      <c r="AZ752" s="181"/>
      <c r="BA752" s="181"/>
      <c r="BB752" s="181"/>
      <c r="BC752" s="181"/>
      <c r="BD752" s="181"/>
      <c r="BE752" s="181"/>
      <c r="BF752" s="181"/>
      <c r="BG752" s="181"/>
      <c r="BH752" s="181"/>
      <c r="BI752" s="181"/>
      <c r="BJ752" s="181"/>
      <c r="BK752" s="181"/>
      <c r="BL752" s="181"/>
    </row>
    <row r="753" spans="1:64" x14ac:dyDescent="0.2">
      <c r="A753" s="18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c r="AB753" s="181"/>
      <c r="AC753" s="181"/>
      <c r="AD753" s="181"/>
      <c r="AE753" s="181"/>
      <c r="AF753" s="181"/>
      <c r="AG753" s="181"/>
      <c r="AH753" s="181"/>
      <c r="AI753" s="181"/>
      <c r="AJ753" s="181"/>
      <c r="AK753" s="181"/>
      <c r="AL753" s="181"/>
      <c r="AM753" s="181"/>
      <c r="AN753" s="181"/>
      <c r="AO753" s="181"/>
      <c r="AP753" s="181"/>
      <c r="AQ753" s="181"/>
      <c r="AR753" s="181"/>
      <c r="AS753" s="181"/>
      <c r="AT753" s="181"/>
      <c r="AU753" s="181"/>
      <c r="AV753" s="181"/>
      <c r="AW753" s="181"/>
      <c r="AX753" s="181"/>
      <c r="AY753" s="181"/>
      <c r="AZ753" s="181"/>
      <c r="BA753" s="181"/>
      <c r="BB753" s="181"/>
      <c r="BC753" s="181"/>
      <c r="BD753" s="181"/>
      <c r="BE753" s="181"/>
      <c r="BF753" s="181"/>
      <c r="BG753" s="181"/>
      <c r="BH753" s="181"/>
      <c r="BI753" s="181"/>
      <c r="BJ753" s="181"/>
      <c r="BK753" s="181"/>
      <c r="BL753" s="181"/>
    </row>
    <row r="754" spans="1:64" x14ac:dyDescent="0.2">
      <c r="A754" s="18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c r="AB754" s="181"/>
      <c r="AC754" s="181"/>
      <c r="AD754" s="181"/>
      <c r="AE754" s="181"/>
      <c r="AF754" s="181"/>
      <c r="AG754" s="181"/>
      <c r="AH754" s="181"/>
      <c r="AI754" s="181"/>
      <c r="AJ754" s="181"/>
      <c r="AK754" s="181"/>
      <c r="AL754" s="181"/>
      <c r="AM754" s="181"/>
      <c r="AN754" s="181"/>
      <c r="AO754" s="181"/>
      <c r="AP754" s="181"/>
      <c r="AQ754" s="181"/>
      <c r="AR754" s="181"/>
      <c r="AS754" s="181"/>
      <c r="AT754" s="181"/>
      <c r="AU754" s="181"/>
      <c r="AV754" s="181"/>
      <c r="AW754" s="181"/>
      <c r="AX754" s="181"/>
      <c r="AY754" s="181"/>
      <c r="AZ754" s="181"/>
      <c r="BA754" s="181"/>
      <c r="BB754" s="181"/>
      <c r="BC754" s="181"/>
      <c r="BD754" s="181"/>
      <c r="BE754" s="181"/>
      <c r="BF754" s="181"/>
      <c r="BG754" s="181"/>
      <c r="BH754" s="181"/>
      <c r="BI754" s="181"/>
      <c r="BJ754" s="181"/>
      <c r="BK754" s="181"/>
      <c r="BL754" s="181"/>
    </row>
    <row r="755" spans="1:64" x14ac:dyDescent="0.2">
      <c r="A755" s="18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c r="AB755" s="181"/>
      <c r="AC755" s="181"/>
      <c r="AD755" s="181"/>
      <c r="AE755" s="181"/>
      <c r="AF755" s="181"/>
      <c r="AG755" s="181"/>
      <c r="AH755" s="181"/>
      <c r="AI755" s="181"/>
      <c r="AJ755" s="181"/>
      <c r="AK755" s="181"/>
      <c r="AL755" s="181"/>
      <c r="AM755" s="181"/>
      <c r="AN755" s="181"/>
      <c r="AO755" s="181"/>
      <c r="AP755" s="181"/>
      <c r="AQ755" s="181"/>
      <c r="AR755" s="181"/>
      <c r="AS755" s="181"/>
      <c r="AT755" s="181"/>
      <c r="AU755" s="181"/>
      <c r="AV755" s="181"/>
      <c r="AW755" s="181"/>
      <c r="AX755" s="181"/>
      <c r="AY755" s="181"/>
      <c r="AZ755" s="181"/>
      <c r="BA755" s="181"/>
      <c r="BB755" s="181"/>
      <c r="BC755" s="181"/>
      <c r="BD755" s="181"/>
      <c r="BE755" s="181"/>
      <c r="BF755" s="181"/>
      <c r="BG755" s="181"/>
      <c r="BH755" s="181"/>
      <c r="BI755" s="181"/>
      <c r="BJ755" s="181"/>
      <c r="BK755" s="181"/>
      <c r="BL755" s="181"/>
    </row>
    <row r="756" spans="1:64" x14ac:dyDescent="0.2">
      <c r="A756" s="18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c r="AB756" s="181"/>
      <c r="AC756" s="181"/>
      <c r="AD756" s="181"/>
      <c r="AE756" s="181"/>
      <c r="AF756" s="181"/>
      <c r="AG756" s="181"/>
      <c r="AH756" s="181"/>
      <c r="AI756" s="181"/>
      <c r="AJ756" s="181"/>
      <c r="AK756" s="181"/>
      <c r="AL756" s="181"/>
      <c r="AM756" s="181"/>
      <c r="AN756" s="181"/>
      <c r="AO756" s="181"/>
      <c r="AP756" s="181"/>
      <c r="AQ756" s="181"/>
      <c r="AR756" s="181"/>
      <c r="AS756" s="181"/>
      <c r="AT756" s="181"/>
      <c r="AU756" s="181"/>
      <c r="AV756" s="181"/>
      <c r="AW756" s="181"/>
      <c r="AX756" s="181"/>
      <c r="AY756" s="181"/>
      <c r="AZ756" s="181"/>
      <c r="BA756" s="181"/>
      <c r="BB756" s="181"/>
      <c r="BC756" s="181"/>
      <c r="BD756" s="181"/>
      <c r="BE756" s="181"/>
      <c r="BF756" s="181"/>
      <c r="BG756" s="181"/>
      <c r="BH756" s="181"/>
      <c r="BI756" s="181"/>
      <c r="BJ756" s="181"/>
      <c r="BK756" s="181"/>
      <c r="BL756" s="181"/>
    </row>
    <row r="757" spans="1:64" x14ac:dyDescent="0.2">
      <c r="A757" s="18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c r="AB757" s="181"/>
      <c r="AC757" s="181"/>
      <c r="AD757" s="181"/>
      <c r="AE757" s="181"/>
      <c r="AF757" s="181"/>
      <c r="AG757" s="181"/>
      <c r="AH757" s="181"/>
      <c r="AI757" s="181"/>
      <c r="AJ757" s="181"/>
      <c r="AK757" s="181"/>
      <c r="AL757" s="181"/>
      <c r="AM757" s="181"/>
      <c r="AN757" s="181"/>
      <c r="AO757" s="181"/>
      <c r="AP757" s="181"/>
      <c r="AQ757" s="181"/>
      <c r="AR757" s="181"/>
      <c r="AS757" s="181"/>
      <c r="AT757" s="181"/>
      <c r="AU757" s="181"/>
      <c r="AV757" s="181"/>
      <c r="AW757" s="181"/>
      <c r="AX757" s="181"/>
      <c r="AY757" s="181"/>
      <c r="AZ757" s="181"/>
      <c r="BA757" s="181"/>
      <c r="BB757" s="181"/>
      <c r="BC757" s="181"/>
      <c r="BD757" s="181"/>
      <c r="BE757" s="181"/>
      <c r="BF757" s="181"/>
      <c r="BG757" s="181"/>
      <c r="BH757" s="181"/>
      <c r="BI757" s="181"/>
      <c r="BJ757" s="181"/>
      <c r="BK757" s="181"/>
      <c r="BL757" s="181"/>
    </row>
    <row r="758" spans="1:64" x14ac:dyDescent="0.2">
      <c r="A758" s="18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c r="AB758" s="181"/>
      <c r="AC758" s="181"/>
      <c r="AD758" s="181"/>
      <c r="AE758" s="181"/>
      <c r="AF758" s="181"/>
      <c r="AG758" s="181"/>
      <c r="AH758" s="181"/>
      <c r="AI758" s="181"/>
      <c r="AJ758" s="181"/>
      <c r="AK758" s="181"/>
      <c r="AL758" s="181"/>
      <c r="AM758" s="181"/>
      <c r="AN758" s="181"/>
      <c r="AO758" s="181"/>
      <c r="AP758" s="181"/>
      <c r="AQ758" s="181"/>
      <c r="AR758" s="181"/>
      <c r="AS758" s="181"/>
      <c r="AT758" s="181"/>
      <c r="AU758" s="181"/>
      <c r="AV758" s="181"/>
      <c r="AW758" s="181"/>
      <c r="AX758" s="181"/>
      <c r="AY758" s="181"/>
      <c r="AZ758" s="181"/>
      <c r="BA758" s="181"/>
      <c r="BB758" s="181"/>
      <c r="BC758" s="181"/>
      <c r="BD758" s="181"/>
      <c r="BE758" s="181"/>
      <c r="BF758" s="181"/>
      <c r="BG758" s="181"/>
      <c r="BH758" s="181"/>
      <c r="BI758" s="181"/>
      <c r="BJ758" s="181"/>
      <c r="BK758" s="181"/>
      <c r="BL758" s="181"/>
    </row>
    <row r="759" spans="1:64" x14ac:dyDescent="0.2">
      <c r="A759" s="18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c r="AB759" s="181"/>
      <c r="AC759" s="181"/>
      <c r="AD759" s="181"/>
      <c r="AE759" s="181"/>
      <c r="AF759" s="181"/>
      <c r="AG759" s="181"/>
      <c r="AH759" s="181"/>
      <c r="AI759" s="181"/>
      <c r="AJ759" s="181"/>
      <c r="AK759" s="181"/>
      <c r="AL759" s="181"/>
      <c r="AM759" s="181"/>
      <c r="AN759" s="181"/>
      <c r="AO759" s="181"/>
      <c r="AP759" s="181"/>
      <c r="AQ759" s="181"/>
      <c r="AR759" s="181"/>
      <c r="AS759" s="181"/>
      <c r="AT759" s="181"/>
      <c r="AU759" s="181"/>
      <c r="AV759" s="181"/>
      <c r="AW759" s="181"/>
      <c r="AX759" s="181"/>
      <c r="AY759" s="181"/>
      <c r="AZ759" s="181"/>
      <c r="BA759" s="181"/>
      <c r="BB759" s="181"/>
      <c r="BC759" s="181"/>
      <c r="BD759" s="181"/>
      <c r="BE759" s="181"/>
      <c r="BF759" s="181"/>
      <c r="BG759" s="181"/>
      <c r="BH759" s="181"/>
      <c r="BI759" s="181"/>
      <c r="BJ759" s="181"/>
      <c r="BK759" s="181"/>
      <c r="BL759" s="181"/>
    </row>
    <row r="760" spans="1:64" x14ac:dyDescent="0.2">
      <c r="A760" s="18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c r="AB760" s="181"/>
      <c r="AC760" s="181"/>
      <c r="AD760" s="181"/>
      <c r="AE760" s="181"/>
      <c r="AF760" s="181"/>
      <c r="AG760" s="181"/>
      <c r="AH760" s="181"/>
      <c r="AI760" s="181"/>
      <c r="AJ760" s="181"/>
      <c r="AK760" s="181"/>
      <c r="AL760" s="181"/>
      <c r="AM760" s="181"/>
      <c r="AN760" s="181"/>
      <c r="AO760" s="181"/>
      <c r="AP760" s="181"/>
      <c r="AQ760" s="181"/>
      <c r="AR760" s="181"/>
      <c r="AS760" s="181"/>
      <c r="AT760" s="181"/>
      <c r="AU760" s="181"/>
      <c r="AV760" s="181"/>
      <c r="AW760" s="181"/>
      <c r="AX760" s="181"/>
      <c r="AY760" s="181"/>
      <c r="AZ760" s="181"/>
      <c r="BA760" s="181"/>
      <c r="BB760" s="181"/>
      <c r="BC760" s="181"/>
      <c r="BD760" s="181"/>
      <c r="BE760" s="181"/>
      <c r="BF760" s="181"/>
      <c r="BG760" s="181"/>
      <c r="BH760" s="181"/>
      <c r="BI760" s="181"/>
      <c r="BJ760" s="181"/>
      <c r="BK760" s="181"/>
      <c r="BL760" s="181"/>
    </row>
    <row r="761" spans="1:64" x14ac:dyDescent="0.2">
      <c r="A761" s="18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c r="AB761" s="181"/>
      <c r="AC761" s="181"/>
      <c r="AD761" s="181"/>
      <c r="AE761" s="181"/>
      <c r="AF761" s="181"/>
      <c r="AG761" s="181"/>
      <c r="AH761" s="181"/>
      <c r="AI761" s="181"/>
      <c r="AJ761" s="181"/>
      <c r="AK761" s="181"/>
      <c r="AL761" s="181"/>
      <c r="AM761" s="181"/>
      <c r="AN761" s="181"/>
      <c r="AO761" s="181"/>
      <c r="AP761" s="181"/>
      <c r="AQ761" s="181"/>
      <c r="AR761" s="181"/>
      <c r="AS761" s="181"/>
      <c r="AT761" s="181"/>
      <c r="AU761" s="181"/>
      <c r="AV761" s="181"/>
      <c r="AW761" s="181"/>
      <c r="AX761" s="181"/>
      <c r="AY761" s="181"/>
      <c r="AZ761" s="181"/>
      <c r="BA761" s="181"/>
      <c r="BB761" s="181"/>
      <c r="BC761" s="181"/>
      <c r="BD761" s="181"/>
      <c r="BE761" s="181"/>
      <c r="BF761" s="181"/>
      <c r="BG761" s="181"/>
      <c r="BH761" s="181"/>
      <c r="BI761" s="181"/>
      <c r="BJ761" s="181"/>
      <c r="BK761" s="181"/>
      <c r="BL761" s="181"/>
    </row>
    <row r="762" spans="1:64" x14ac:dyDescent="0.2">
      <c r="A762" s="18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c r="AB762" s="181"/>
      <c r="AC762" s="181"/>
      <c r="AD762" s="181"/>
      <c r="AE762" s="181"/>
      <c r="AF762" s="181"/>
      <c r="AG762" s="181"/>
      <c r="AH762" s="181"/>
      <c r="AI762" s="181"/>
      <c r="AJ762" s="181"/>
      <c r="AK762" s="181"/>
      <c r="AL762" s="181"/>
      <c r="AM762" s="181"/>
      <c r="AN762" s="181"/>
      <c r="AO762" s="181"/>
      <c r="AP762" s="181"/>
      <c r="AQ762" s="181"/>
      <c r="AR762" s="181"/>
      <c r="AS762" s="181"/>
      <c r="AT762" s="181"/>
      <c r="AU762" s="181"/>
      <c r="AV762" s="181"/>
      <c r="AW762" s="181"/>
      <c r="AX762" s="181"/>
      <c r="AY762" s="181"/>
      <c r="AZ762" s="181"/>
      <c r="BA762" s="181"/>
      <c r="BB762" s="181"/>
      <c r="BC762" s="181"/>
      <c r="BD762" s="181"/>
      <c r="BE762" s="181"/>
      <c r="BF762" s="181"/>
      <c r="BG762" s="181"/>
      <c r="BH762" s="181"/>
      <c r="BI762" s="181"/>
      <c r="BJ762" s="181"/>
      <c r="BK762" s="181"/>
      <c r="BL762" s="181"/>
    </row>
    <row r="763" spans="1:64" x14ac:dyDescent="0.2">
      <c r="A763" s="18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c r="AB763" s="181"/>
      <c r="AC763" s="181"/>
      <c r="AD763" s="181"/>
      <c r="AE763" s="181"/>
      <c r="AF763" s="181"/>
      <c r="AG763" s="181"/>
      <c r="AH763" s="181"/>
      <c r="AI763" s="181"/>
      <c r="AJ763" s="181"/>
      <c r="AK763" s="181"/>
      <c r="AL763" s="181"/>
      <c r="AM763" s="181"/>
      <c r="AN763" s="181"/>
      <c r="AO763" s="181"/>
      <c r="AP763" s="181"/>
      <c r="AQ763" s="181"/>
      <c r="AR763" s="181"/>
      <c r="AS763" s="181"/>
      <c r="AT763" s="181"/>
      <c r="AU763" s="181"/>
      <c r="AV763" s="181"/>
      <c r="AW763" s="181"/>
      <c r="AX763" s="181"/>
      <c r="AY763" s="181"/>
      <c r="AZ763" s="181"/>
      <c r="BA763" s="181"/>
      <c r="BB763" s="181"/>
      <c r="BC763" s="181"/>
      <c r="BD763" s="181"/>
      <c r="BE763" s="181"/>
      <c r="BF763" s="181"/>
      <c r="BG763" s="181"/>
      <c r="BH763" s="181"/>
      <c r="BI763" s="181"/>
      <c r="BJ763" s="181"/>
      <c r="BK763" s="181"/>
      <c r="BL763" s="181"/>
    </row>
    <row r="764" spans="1:64" x14ac:dyDescent="0.2">
      <c r="A764" s="18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c r="AB764" s="181"/>
      <c r="AC764" s="181"/>
      <c r="AD764" s="181"/>
      <c r="AE764" s="181"/>
      <c r="AF764" s="181"/>
      <c r="AG764" s="181"/>
      <c r="AH764" s="181"/>
      <c r="AI764" s="181"/>
      <c r="AJ764" s="181"/>
      <c r="AK764" s="181"/>
      <c r="AL764" s="181"/>
      <c r="AM764" s="181"/>
      <c r="AN764" s="181"/>
      <c r="AO764" s="181"/>
      <c r="AP764" s="181"/>
      <c r="AQ764" s="181"/>
      <c r="AR764" s="181"/>
      <c r="AS764" s="181"/>
      <c r="AT764" s="181"/>
      <c r="AU764" s="181"/>
      <c r="AV764" s="181"/>
      <c r="AW764" s="181"/>
      <c r="AX764" s="181"/>
      <c r="AY764" s="181"/>
      <c r="AZ764" s="181"/>
      <c r="BA764" s="181"/>
      <c r="BB764" s="181"/>
      <c r="BC764" s="181"/>
      <c r="BD764" s="181"/>
      <c r="BE764" s="181"/>
      <c r="BF764" s="181"/>
      <c r="BG764" s="181"/>
      <c r="BH764" s="181"/>
      <c r="BI764" s="181"/>
      <c r="BJ764" s="181"/>
      <c r="BK764" s="181"/>
      <c r="BL764" s="181"/>
    </row>
    <row r="765" spans="1:64" x14ac:dyDescent="0.2">
      <c r="A765" s="18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c r="AB765" s="181"/>
      <c r="AC765" s="181"/>
      <c r="AD765" s="181"/>
      <c r="AE765" s="181"/>
      <c r="AF765" s="181"/>
      <c r="AG765" s="181"/>
      <c r="AH765" s="181"/>
      <c r="AI765" s="181"/>
      <c r="AJ765" s="181"/>
      <c r="AK765" s="181"/>
      <c r="AL765" s="181"/>
      <c r="AM765" s="181"/>
      <c r="AN765" s="181"/>
      <c r="AO765" s="181"/>
      <c r="AP765" s="181"/>
      <c r="AQ765" s="181"/>
      <c r="AR765" s="181"/>
      <c r="AS765" s="181"/>
      <c r="AT765" s="181"/>
      <c r="AU765" s="181"/>
      <c r="AV765" s="181"/>
      <c r="AW765" s="181"/>
      <c r="AX765" s="181"/>
      <c r="AY765" s="181"/>
      <c r="AZ765" s="181"/>
      <c r="BA765" s="181"/>
      <c r="BB765" s="181"/>
      <c r="BC765" s="181"/>
      <c r="BD765" s="181"/>
      <c r="BE765" s="181"/>
      <c r="BF765" s="181"/>
      <c r="BG765" s="181"/>
      <c r="BH765" s="181"/>
      <c r="BI765" s="181"/>
      <c r="BJ765" s="181"/>
      <c r="BK765" s="181"/>
      <c r="BL765" s="181"/>
    </row>
    <row r="766" spans="1:64" x14ac:dyDescent="0.2">
      <c r="A766" s="18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c r="AB766" s="181"/>
      <c r="AC766" s="181"/>
      <c r="AD766" s="181"/>
      <c r="AE766" s="181"/>
      <c r="AF766" s="181"/>
      <c r="AG766" s="181"/>
      <c r="AH766" s="181"/>
      <c r="AI766" s="181"/>
      <c r="AJ766" s="181"/>
      <c r="AK766" s="181"/>
      <c r="AL766" s="181"/>
      <c r="AM766" s="181"/>
      <c r="AN766" s="181"/>
      <c r="AO766" s="181"/>
      <c r="AP766" s="181"/>
      <c r="AQ766" s="181"/>
      <c r="AR766" s="181"/>
      <c r="AS766" s="181"/>
      <c r="AT766" s="181"/>
      <c r="AU766" s="181"/>
      <c r="AV766" s="181"/>
      <c r="AW766" s="181"/>
      <c r="AX766" s="181"/>
      <c r="AY766" s="181"/>
      <c r="AZ766" s="181"/>
      <c r="BA766" s="181"/>
      <c r="BB766" s="181"/>
      <c r="BC766" s="181"/>
      <c r="BD766" s="181"/>
      <c r="BE766" s="181"/>
      <c r="BF766" s="181"/>
      <c r="BG766" s="181"/>
      <c r="BH766" s="181"/>
      <c r="BI766" s="181"/>
      <c r="BJ766" s="181"/>
      <c r="BK766" s="181"/>
      <c r="BL766" s="181"/>
    </row>
    <row r="767" spans="1:64" x14ac:dyDescent="0.2">
      <c r="A767" s="18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c r="AB767" s="181"/>
      <c r="AC767" s="181"/>
      <c r="AD767" s="181"/>
      <c r="AE767" s="181"/>
      <c r="AF767" s="181"/>
      <c r="AG767" s="181"/>
      <c r="AH767" s="181"/>
      <c r="AI767" s="181"/>
      <c r="AJ767" s="181"/>
      <c r="AK767" s="181"/>
      <c r="AL767" s="181"/>
      <c r="AM767" s="181"/>
      <c r="AN767" s="181"/>
      <c r="AO767" s="181"/>
      <c r="AP767" s="181"/>
      <c r="AQ767" s="181"/>
      <c r="AR767" s="181"/>
      <c r="AS767" s="181"/>
      <c r="AT767" s="181"/>
      <c r="AU767" s="181"/>
      <c r="AV767" s="181"/>
      <c r="AW767" s="181"/>
      <c r="AX767" s="181"/>
      <c r="AY767" s="181"/>
      <c r="AZ767" s="181"/>
      <c r="BA767" s="181"/>
      <c r="BB767" s="181"/>
      <c r="BC767" s="181"/>
      <c r="BD767" s="181"/>
      <c r="BE767" s="181"/>
      <c r="BF767" s="181"/>
      <c r="BG767" s="181"/>
      <c r="BH767" s="181"/>
      <c r="BI767" s="181"/>
      <c r="BJ767" s="181"/>
      <c r="BK767" s="181"/>
      <c r="BL767" s="181"/>
    </row>
    <row r="768" spans="1:64" x14ac:dyDescent="0.2">
      <c r="A768" s="18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c r="AB768" s="181"/>
      <c r="AC768" s="181"/>
      <c r="AD768" s="181"/>
      <c r="AE768" s="181"/>
      <c r="AF768" s="181"/>
      <c r="AG768" s="181"/>
      <c r="AH768" s="181"/>
      <c r="AI768" s="181"/>
      <c r="AJ768" s="181"/>
      <c r="AK768" s="181"/>
      <c r="AL768" s="181"/>
      <c r="AM768" s="181"/>
      <c r="AN768" s="181"/>
      <c r="AO768" s="181"/>
      <c r="AP768" s="181"/>
      <c r="AQ768" s="181"/>
      <c r="AR768" s="181"/>
      <c r="AS768" s="181"/>
      <c r="AT768" s="181"/>
      <c r="AU768" s="181"/>
      <c r="AV768" s="181"/>
      <c r="AW768" s="181"/>
      <c r="AX768" s="181"/>
      <c r="AY768" s="181"/>
      <c r="AZ768" s="181"/>
      <c r="BA768" s="181"/>
      <c r="BB768" s="181"/>
      <c r="BC768" s="181"/>
      <c r="BD768" s="181"/>
      <c r="BE768" s="181"/>
      <c r="BF768" s="181"/>
      <c r="BG768" s="181"/>
      <c r="BH768" s="181"/>
      <c r="BI768" s="181"/>
      <c r="BJ768" s="181"/>
      <c r="BK768" s="181"/>
      <c r="BL768" s="181"/>
    </row>
    <row r="769" spans="1:64" x14ac:dyDescent="0.2">
      <c r="A769" s="18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c r="AB769" s="181"/>
      <c r="AC769" s="181"/>
      <c r="AD769" s="181"/>
      <c r="AE769" s="181"/>
      <c r="AF769" s="181"/>
      <c r="AG769" s="181"/>
      <c r="AH769" s="181"/>
      <c r="AI769" s="181"/>
      <c r="AJ769" s="181"/>
      <c r="AK769" s="181"/>
      <c r="AL769" s="181"/>
      <c r="AM769" s="181"/>
      <c r="AN769" s="181"/>
      <c r="AO769" s="181"/>
      <c r="AP769" s="181"/>
      <c r="AQ769" s="181"/>
      <c r="AR769" s="181"/>
      <c r="AS769" s="181"/>
      <c r="AT769" s="181"/>
      <c r="AU769" s="181"/>
      <c r="AV769" s="181"/>
      <c r="AW769" s="181"/>
      <c r="AX769" s="181"/>
      <c r="AY769" s="181"/>
      <c r="AZ769" s="181"/>
      <c r="BA769" s="181"/>
      <c r="BB769" s="181"/>
      <c r="BC769" s="181"/>
      <c r="BD769" s="181"/>
      <c r="BE769" s="181"/>
      <c r="BF769" s="181"/>
      <c r="BG769" s="181"/>
      <c r="BH769" s="181"/>
      <c r="BI769" s="181"/>
      <c r="BJ769" s="181"/>
      <c r="BK769" s="181"/>
      <c r="BL769" s="181"/>
    </row>
    <row r="770" spans="1:64" x14ac:dyDescent="0.2">
      <c r="A770" s="18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c r="AB770" s="181"/>
      <c r="AC770" s="181"/>
      <c r="AD770" s="181"/>
      <c r="AE770" s="181"/>
      <c r="AF770" s="181"/>
      <c r="AG770" s="181"/>
      <c r="AH770" s="181"/>
      <c r="AI770" s="181"/>
      <c r="AJ770" s="181"/>
      <c r="AK770" s="181"/>
      <c r="AL770" s="181"/>
      <c r="AM770" s="181"/>
      <c r="AN770" s="181"/>
      <c r="AO770" s="181"/>
      <c r="AP770" s="181"/>
      <c r="AQ770" s="181"/>
      <c r="AR770" s="181"/>
      <c r="AS770" s="181"/>
      <c r="AT770" s="181"/>
      <c r="AU770" s="181"/>
      <c r="AV770" s="181"/>
      <c r="AW770" s="181"/>
      <c r="AX770" s="181"/>
      <c r="AY770" s="181"/>
      <c r="AZ770" s="181"/>
      <c r="BA770" s="181"/>
      <c r="BB770" s="181"/>
      <c r="BC770" s="181"/>
      <c r="BD770" s="181"/>
      <c r="BE770" s="181"/>
      <c r="BF770" s="181"/>
      <c r="BG770" s="181"/>
      <c r="BH770" s="181"/>
      <c r="BI770" s="181"/>
      <c r="BJ770" s="181"/>
      <c r="BK770" s="181"/>
      <c r="BL770" s="181"/>
    </row>
    <row r="771" spans="1:64" x14ac:dyDescent="0.2">
      <c r="A771" s="18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c r="AB771" s="181"/>
      <c r="AC771" s="181"/>
      <c r="AD771" s="181"/>
      <c r="AE771" s="181"/>
      <c r="AF771" s="181"/>
      <c r="AG771" s="181"/>
      <c r="AH771" s="181"/>
      <c r="AI771" s="181"/>
      <c r="AJ771" s="181"/>
      <c r="AK771" s="181"/>
      <c r="AL771" s="181"/>
      <c r="AM771" s="181"/>
      <c r="AN771" s="181"/>
      <c r="AO771" s="181"/>
      <c r="AP771" s="181"/>
      <c r="AQ771" s="181"/>
      <c r="AR771" s="181"/>
      <c r="AS771" s="181"/>
      <c r="AT771" s="181"/>
      <c r="AU771" s="181"/>
      <c r="AV771" s="181"/>
      <c r="AW771" s="181"/>
      <c r="AX771" s="181"/>
      <c r="AY771" s="181"/>
      <c r="AZ771" s="181"/>
      <c r="BA771" s="181"/>
      <c r="BB771" s="181"/>
      <c r="BC771" s="181"/>
      <c r="BD771" s="181"/>
      <c r="BE771" s="181"/>
      <c r="BF771" s="181"/>
      <c r="BG771" s="181"/>
      <c r="BH771" s="181"/>
      <c r="BI771" s="181"/>
      <c r="BJ771" s="181"/>
      <c r="BK771" s="181"/>
      <c r="BL771" s="181"/>
    </row>
    <row r="772" spans="1:64" x14ac:dyDescent="0.2">
      <c r="A772" s="18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c r="AB772" s="181"/>
      <c r="AC772" s="181"/>
      <c r="AD772" s="181"/>
      <c r="AE772" s="181"/>
      <c r="AF772" s="181"/>
      <c r="AG772" s="181"/>
      <c r="AH772" s="181"/>
      <c r="AI772" s="181"/>
      <c r="AJ772" s="181"/>
      <c r="AK772" s="181"/>
      <c r="AL772" s="181"/>
      <c r="AM772" s="181"/>
      <c r="AN772" s="181"/>
      <c r="AO772" s="181"/>
      <c r="AP772" s="181"/>
      <c r="AQ772" s="181"/>
      <c r="AR772" s="181"/>
      <c r="AS772" s="181"/>
      <c r="AT772" s="181"/>
      <c r="AU772" s="181"/>
      <c r="AV772" s="181"/>
      <c r="AW772" s="181"/>
      <c r="AX772" s="181"/>
      <c r="AY772" s="181"/>
      <c r="AZ772" s="181"/>
      <c r="BA772" s="181"/>
      <c r="BB772" s="181"/>
      <c r="BC772" s="181"/>
      <c r="BD772" s="181"/>
      <c r="BE772" s="181"/>
      <c r="BF772" s="181"/>
      <c r="BG772" s="181"/>
      <c r="BH772" s="181"/>
      <c r="BI772" s="181"/>
      <c r="BJ772" s="181"/>
      <c r="BK772" s="181"/>
      <c r="BL772" s="181"/>
    </row>
    <row r="773" spans="1:64" x14ac:dyDescent="0.2">
      <c r="A773" s="18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c r="AB773" s="181"/>
      <c r="AC773" s="181"/>
      <c r="AD773" s="181"/>
      <c r="AE773" s="181"/>
      <c r="AF773" s="181"/>
      <c r="AG773" s="181"/>
      <c r="AH773" s="181"/>
      <c r="AI773" s="181"/>
      <c r="AJ773" s="181"/>
      <c r="AK773" s="181"/>
      <c r="AL773" s="181"/>
      <c r="AM773" s="181"/>
      <c r="AN773" s="181"/>
      <c r="AO773" s="181"/>
      <c r="AP773" s="181"/>
      <c r="AQ773" s="181"/>
      <c r="AR773" s="181"/>
      <c r="AS773" s="181"/>
      <c r="AT773" s="181"/>
      <c r="AU773" s="181"/>
      <c r="AV773" s="181"/>
      <c r="AW773" s="181"/>
      <c r="AX773" s="181"/>
      <c r="AY773" s="181"/>
      <c r="AZ773" s="181"/>
      <c r="BA773" s="181"/>
      <c r="BB773" s="181"/>
      <c r="BC773" s="181"/>
      <c r="BD773" s="181"/>
      <c r="BE773" s="181"/>
      <c r="BF773" s="181"/>
      <c r="BG773" s="181"/>
      <c r="BH773" s="181"/>
      <c r="BI773" s="181"/>
      <c r="BJ773" s="181"/>
      <c r="BK773" s="181"/>
      <c r="BL773" s="181"/>
    </row>
    <row r="774" spans="1:64" x14ac:dyDescent="0.2">
      <c r="A774" s="18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c r="AB774" s="181"/>
      <c r="AC774" s="181"/>
      <c r="AD774" s="181"/>
      <c r="AE774" s="181"/>
      <c r="AF774" s="181"/>
      <c r="AG774" s="181"/>
      <c r="AH774" s="181"/>
      <c r="AI774" s="181"/>
      <c r="AJ774" s="181"/>
      <c r="AK774" s="181"/>
      <c r="AL774" s="181"/>
      <c r="AM774" s="181"/>
      <c r="AN774" s="181"/>
      <c r="AO774" s="181"/>
      <c r="AP774" s="181"/>
      <c r="AQ774" s="181"/>
      <c r="AR774" s="181"/>
      <c r="AS774" s="181"/>
      <c r="AT774" s="181"/>
      <c r="AU774" s="181"/>
      <c r="AV774" s="181"/>
      <c r="AW774" s="181"/>
      <c r="AX774" s="181"/>
      <c r="AY774" s="181"/>
      <c r="AZ774" s="181"/>
      <c r="BA774" s="181"/>
      <c r="BB774" s="181"/>
      <c r="BC774" s="181"/>
      <c r="BD774" s="181"/>
      <c r="BE774" s="181"/>
      <c r="BF774" s="181"/>
      <c r="BG774" s="181"/>
      <c r="BH774" s="181"/>
      <c r="BI774" s="181"/>
      <c r="BJ774" s="181"/>
      <c r="BK774" s="181"/>
      <c r="BL774" s="181"/>
    </row>
    <row r="775" spans="1:64" x14ac:dyDescent="0.2">
      <c r="A775" s="18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c r="AB775" s="181"/>
      <c r="AC775" s="181"/>
      <c r="AD775" s="181"/>
      <c r="AE775" s="181"/>
      <c r="AF775" s="181"/>
      <c r="AG775" s="181"/>
      <c r="AH775" s="181"/>
      <c r="AI775" s="181"/>
      <c r="AJ775" s="181"/>
      <c r="AK775" s="181"/>
      <c r="AL775" s="181"/>
      <c r="AM775" s="181"/>
      <c r="AN775" s="181"/>
      <c r="AO775" s="181"/>
      <c r="AP775" s="181"/>
      <c r="AQ775" s="181"/>
      <c r="AR775" s="181"/>
      <c r="AS775" s="181"/>
      <c r="AT775" s="181"/>
      <c r="AU775" s="181"/>
      <c r="AV775" s="181"/>
      <c r="AW775" s="181"/>
      <c r="AX775" s="181"/>
      <c r="AY775" s="181"/>
      <c r="AZ775" s="181"/>
      <c r="BA775" s="181"/>
      <c r="BB775" s="181"/>
      <c r="BC775" s="181"/>
      <c r="BD775" s="181"/>
      <c r="BE775" s="181"/>
      <c r="BF775" s="181"/>
      <c r="BG775" s="181"/>
      <c r="BH775" s="181"/>
      <c r="BI775" s="181"/>
      <c r="BJ775" s="181"/>
      <c r="BK775" s="181"/>
      <c r="BL775" s="181"/>
    </row>
    <row r="776" spans="1:64" x14ac:dyDescent="0.2">
      <c r="A776" s="18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c r="AB776" s="181"/>
      <c r="AC776" s="181"/>
      <c r="AD776" s="181"/>
      <c r="AE776" s="181"/>
      <c r="AF776" s="181"/>
      <c r="AG776" s="181"/>
      <c r="AH776" s="181"/>
      <c r="AI776" s="181"/>
      <c r="AJ776" s="181"/>
      <c r="AK776" s="181"/>
      <c r="AL776" s="181"/>
      <c r="AM776" s="181"/>
      <c r="AN776" s="181"/>
      <c r="AO776" s="181"/>
      <c r="AP776" s="181"/>
      <c r="AQ776" s="181"/>
      <c r="AR776" s="181"/>
      <c r="AS776" s="181"/>
      <c r="AT776" s="181"/>
      <c r="AU776" s="181"/>
      <c r="AV776" s="181"/>
      <c r="AW776" s="181"/>
      <c r="AX776" s="181"/>
      <c r="AY776" s="181"/>
      <c r="AZ776" s="181"/>
      <c r="BA776" s="181"/>
      <c r="BB776" s="181"/>
      <c r="BC776" s="181"/>
      <c r="BD776" s="181"/>
      <c r="BE776" s="181"/>
      <c r="BF776" s="181"/>
      <c r="BG776" s="181"/>
      <c r="BH776" s="181"/>
      <c r="BI776" s="181"/>
      <c r="BJ776" s="181"/>
      <c r="BK776" s="181"/>
      <c r="BL776" s="181"/>
    </row>
    <row r="777" spans="1:64" x14ac:dyDescent="0.2">
      <c r="A777" s="18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c r="AB777" s="181"/>
      <c r="AC777" s="181"/>
      <c r="AD777" s="181"/>
      <c r="AE777" s="181"/>
      <c r="AF777" s="181"/>
      <c r="AG777" s="181"/>
      <c r="AH777" s="181"/>
      <c r="AI777" s="181"/>
      <c r="AJ777" s="181"/>
      <c r="AK777" s="181"/>
      <c r="AL777" s="181"/>
      <c r="AM777" s="181"/>
      <c r="AN777" s="181"/>
      <c r="AO777" s="181"/>
      <c r="AP777" s="181"/>
      <c r="AQ777" s="181"/>
      <c r="AR777" s="181"/>
      <c r="AS777" s="181"/>
      <c r="AT777" s="181"/>
      <c r="AU777" s="181"/>
      <c r="AV777" s="181"/>
      <c r="AW777" s="181"/>
      <c r="AX777" s="181"/>
      <c r="AY777" s="181"/>
      <c r="AZ777" s="181"/>
      <c r="BA777" s="181"/>
      <c r="BB777" s="181"/>
      <c r="BC777" s="181"/>
      <c r="BD777" s="181"/>
      <c r="BE777" s="181"/>
      <c r="BF777" s="181"/>
      <c r="BG777" s="181"/>
      <c r="BH777" s="181"/>
      <c r="BI777" s="181"/>
      <c r="BJ777" s="181"/>
      <c r="BK777" s="181"/>
      <c r="BL777" s="181"/>
    </row>
    <row r="778" spans="1:64" x14ac:dyDescent="0.2">
      <c r="A778" s="18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c r="AB778" s="181"/>
      <c r="AC778" s="181"/>
      <c r="AD778" s="181"/>
      <c r="AE778" s="181"/>
      <c r="AF778" s="181"/>
      <c r="AG778" s="181"/>
      <c r="AH778" s="181"/>
      <c r="AI778" s="181"/>
      <c r="AJ778" s="181"/>
      <c r="AK778" s="181"/>
      <c r="AL778" s="181"/>
      <c r="AM778" s="181"/>
      <c r="AN778" s="181"/>
      <c r="AO778" s="181"/>
      <c r="AP778" s="181"/>
      <c r="AQ778" s="181"/>
      <c r="AR778" s="181"/>
      <c r="AS778" s="181"/>
      <c r="AT778" s="181"/>
      <c r="AU778" s="181"/>
      <c r="AV778" s="181"/>
      <c r="AW778" s="181"/>
      <c r="AX778" s="181"/>
      <c r="AY778" s="181"/>
      <c r="AZ778" s="181"/>
      <c r="BA778" s="181"/>
      <c r="BB778" s="181"/>
      <c r="BC778" s="181"/>
      <c r="BD778" s="181"/>
      <c r="BE778" s="181"/>
      <c r="BF778" s="181"/>
      <c r="BG778" s="181"/>
      <c r="BH778" s="181"/>
      <c r="BI778" s="181"/>
      <c r="BJ778" s="181"/>
      <c r="BK778" s="181"/>
      <c r="BL778" s="181"/>
    </row>
    <row r="779" spans="1:64" x14ac:dyDescent="0.2">
      <c r="A779" s="18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c r="AB779" s="181"/>
      <c r="AC779" s="181"/>
      <c r="AD779" s="181"/>
      <c r="AE779" s="181"/>
      <c r="AF779" s="181"/>
      <c r="AG779" s="181"/>
      <c r="AH779" s="181"/>
      <c r="AI779" s="181"/>
      <c r="AJ779" s="181"/>
      <c r="AK779" s="181"/>
      <c r="AL779" s="181"/>
      <c r="AM779" s="181"/>
      <c r="AN779" s="181"/>
      <c r="AO779" s="181"/>
      <c r="AP779" s="181"/>
      <c r="AQ779" s="181"/>
      <c r="AR779" s="181"/>
      <c r="AS779" s="181"/>
      <c r="AT779" s="181"/>
      <c r="AU779" s="181"/>
      <c r="AV779" s="181"/>
      <c r="AW779" s="181"/>
      <c r="AX779" s="181"/>
      <c r="AY779" s="181"/>
      <c r="AZ779" s="181"/>
      <c r="BA779" s="181"/>
      <c r="BB779" s="181"/>
      <c r="BC779" s="181"/>
      <c r="BD779" s="181"/>
      <c r="BE779" s="181"/>
      <c r="BF779" s="181"/>
      <c r="BG779" s="181"/>
      <c r="BH779" s="181"/>
      <c r="BI779" s="181"/>
      <c r="BJ779" s="181"/>
      <c r="BK779" s="181"/>
      <c r="BL779" s="181"/>
    </row>
    <row r="780" spans="1:64" x14ac:dyDescent="0.2">
      <c r="A780" s="18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c r="AB780" s="181"/>
      <c r="AC780" s="181"/>
      <c r="AD780" s="181"/>
      <c r="AE780" s="181"/>
      <c r="AF780" s="181"/>
      <c r="AG780" s="181"/>
      <c r="AH780" s="181"/>
      <c r="AI780" s="181"/>
      <c r="AJ780" s="181"/>
      <c r="AK780" s="181"/>
      <c r="AL780" s="181"/>
      <c r="AM780" s="181"/>
      <c r="AN780" s="181"/>
      <c r="AO780" s="181"/>
      <c r="AP780" s="181"/>
      <c r="AQ780" s="181"/>
      <c r="AR780" s="181"/>
      <c r="AS780" s="181"/>
      <c r="AT780" s="181"/>
      <c r="AU780" s="181"/>
      <c r="AV780" s="181"/>
      <c r="AW780" s="181"/>
      <c r="AX780" s="181"/>
      <c r="AY780" s="181"/>
      <c r="AZ780" s="181"/>
      <c r="BA780" s="181"/>
      <c r="BB780" s="181"/>
      <c r="BC780" s="181"/>
      <c r="BD780" s="181"/>
      <c r="BE780" s="181"/>
      <c r="BF780" s="181"/>
      <c r="BG780" s="181"/>
      <c r="BH780" s="181"/>
      <c r="BI780" s="181"/>
      <c r="BJ780" s="181"/>
      <c r="BK780" s="181"/>
      <c r="BL780" s="181"/>
    </row>
    <row r="781" spans="1:64" x14ac:dyDescent="0.2">
      <c r="A781" s="18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c r="AB781" s="181"/>
      <c r="AC781" s="181"/>
      <c r="AD781" s="181"/>
      <c r="AE781" s="181"/>
      <c r="AF781" s="181"/>
      <c r="AG781" s="181"/>
      <c r="AH781" s="181"/>
      <c r="AI781" s="181"/>
      <c r="AJ781" s="181"/>
      <c r="AK781" s="181"/>
      <c r="AL781" s="181"/>
      <c r="AM781" s="181"/>
      <c r="AN781" s="181"/>
      <c r="AO781" s="181"/>
      <c r="AP781" s="181"/>
      <c r="AQ781" s="181"/>
      <c r="AR781" s="181"/>
      <c r="AS781" s="181"/>
      <c r="AT781" s="181"/>
      <c r="AU781" s="181"/>
      <c r="AV781" s="181"/>
      <c r="AW781" s="181"/>
      <c r="AX781" s="181"/>
      <c r="AY781" s="181"/>
      <c r="AZ781" s="181"/>
      <c r="BA781" s="181"/>
      <c r="BB781" s="181"/>
      <c r="BC781" s="181"/>
      <c r="BD781" s="181"/>
      <c r="BE781" s="181"/>
      <c r="BF781" s="181"/>
      <c r="BG781" s="181"/>
      <c r="BH781" s="181"/>
      <c r="BI781" s="181"/>
      <c r="BJ781" s="181"/>
      <c r="BK781" s="181"/>
      <c r="BL781" s="181"/>
    </row>
    <row r="782" spans="1:64" x14ac:dyDescent="0.2">
      <c r="A782" s="18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c r="AB782" s="181"/>
      <c r="AC782" s="181"/>
      <c r="AD782" s="181"/>
      <c r="AE782" s="181"/>
      <c r="AF782" s="181"/>
      <c r="AG782" s="181"/>
      <c r="AH782" s="181"/>
      <c r="AI782" s="181"/>
      <c r="AJ782" s="181"/>
      <c r="AK782" s="181"/>
      <c r="AL782" s="181"/>
      <c r="AM782" s="181"/>
      <c r="AN782" s="181"/>
      <c r="AO782" s="181"/>
      <c r="AP782" s="181"/>
      <c r="AQ782" s="181"/>
      <c r="AR782" s="181"/>
      <c r="AS782" s="181"/>
      <c r="AT782" s="181"/>
      <c r="AU782" s="181"/>
      <c r="AV782" s="181"/>
      <c r="AW782" s="181"/>
      <c r="AX782" s="181"/>
      <c r="AY782" s="181"/>
      <c r="AZ782" s="181"/>
      <c r="BA782" s="181"/>
      <c r="BB782" s="181"/>
      <c r="BC782" s="181"/>
      <c r="BD782" s="181"/>
      <c r="BE782" s="181"/>
      <c r="BF782" s="181"/>
      <c r="BG782" s="181"/>
      <c r="BH782" s="181"/>
      <c r="BI782" s="181"/>
      <c r="BJ782" s="181"/>
      <c r="BK782" s="181"/>
      <c r="BL782" s="181"/>
    </row>
    <row r="783" spans="1:64" x14ac:dyDescent="0.2">
      <c r="A783" s="18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c r="AB783" s="181"/>
      <c r="AC783" s="181"/>
      <c r="AD783" s="181"/>
      <c r="AE783" s="181"/>
      <c r="AF783" s="181"/>
      <c r="AG783" s="181"/>
      <c r="AH783" s="181"/>
      <c r="AI783" s="181"/>
      <c r="AJ783" s="181"/>
      <c r="AK783" s="181"/>
      <c r="AL783" s="181"/>
      <c r="AM783" s="181"/>
      <c r="AN783" s="181"/>
      <c r="AO783" s="181"/>
      <c r="AP783" s="181"/>
      <c r="AQ783" s="181"/>
      <c r="AR783" s="181"/>
      <c r="AS783" s="181"/>
      <c r="AT783" s="181"/>
      <c r="AU783" s="181"/>
      <c r="AV783" s="181"/>
      <c r="AW783" s="181"/>
      <c r="AX783" s="181"/>
      <c r="AY783" s="181"/>
      <c r="AZ783" s="181"/>
      <c r="BA783" s="181"/>
      <c r="BB783" s="181"/>
      <c r="BC783" s="181"/>
      <c r="BD783" s="181"/>
      <c r="BE783" s="181"/>
      <c r="BF783" s="181"/>
      <c r="BG783" s="181"/>
      <c r="BH783" s="181"/>
      <c r="BI783" s="181"/>
      <c r="BJ783" s="181"/>
      <c r="BK783" s="181"/>
      <c r="BL783" s="181"/>
    </row>
    <row r="784" spans="1:64" x14ac:dyDescent="0.2">
      <c r="A784" s="18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c r="AB784" s="181"/>
      <c r="AC784" s="181"/>
      <c r="AD784" s="181"/>
      <c r="AE784" s="181"/>
      <c r="AF784" s="181"/>
      <c r="AG784" s="181"/>
      <c r="AH784" s="181"/>
      <c r="AI784" s="181"/>
      <c r="AJ784" s="181"/>
      <c r="AK784" s="181"/>
      <c r="AL784" s="181"/>
      <c r="AM784" s="181"/>
      <c r="AN784" s="181"/>
      <c r="AO784" s="181"/>
      <c r="AP784" s="181"/>
      <c r="AQ784" s="181"/>
      <c r="AR784" s="181"/>
      <c r="AS784" s="181"/>
      <c r="AT784" s="181"/>
      <c r="AU784" s="181"/>
      <c r="AV784" s="181"/>
      <c r="AW784" s="181"/>
      <c r="AX784" s="181"/>
      <c r="AY784" s="181"/>
      <c r="AZ784" s="181"/>
      <c r="BA784" s="181"/>
      <c r="BB784" s="181"/>
      <c r="BC784" s="181"/>
      <c r="BD784" s="181"/>
      <c r="BE784" s="181"/>
      <c r="BF784" s="181"/>
      <c r="BG784" s="181"/>
      <c r="BH784" s="181"/>
      <c r="BI784" s="181"/>
      <c r="BJ784" s="181"/>
      <c r="BK784" s="181"/>
      <c r="BL784" s="181"/>
    </row>
    <row r="785" spans="1:64" x14ac:dyDescent="0.2">
      <c r="A785" s="18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c r="AB785" s="181"/>
      <c r="AC785" s="181"/>
      <c r="AD785" s="181"/>
      <c r="AE785" s="181"/>
      <c r="AF785" s="181"/>
      <c r="AG785" s="181"/>
      <c r="AH785" s="181"/>
      <c r="AI785" s="181"/>
      <c r="AJ785" s="181"/>
      <c r="AK785" s="181"/>
      <c r="AL785" s="181"/>
      <c r="AM785" s="181"/>
      <c r="AN785" s="181"/>
      <c r="AO785" s="181"/>
      <c r="AP785" s="181"/>
      <c r="AQ785" s="181"/>
      <c r="AR785" s="181"/>
      <c r="AS785" s="181"/>
      <c r="AT785" s="181"/>
      <c r="AU785" s="181"/>
      <c r="AV785" s="181"/>
      <c r="AW785" s="181"/>
      <c r="AX785" s="181"/>
      <c r="AY785" s="181"/>
      <c r="AZ785" s="181"/>
      <c r="BA785" s="181"/>
      <c r="BB785" s="181"/>
      <c r="BC785" s="181"/>
      <c r="BD785" s="181"/>
      <c r="BE785" s="181"/>
      <c r="BF785" s="181"/>
      <c r="BG785" s="181"/>
      <c r="BH785" s="181"/>
      <c r="BI785" s="181"/>
      <c r="BJ785" s="181"/>
      <c r="BK785" s="181"/>
      <c r="BL785" s="181"/>
    </row>
    <row r="786" spans="1:64" x14ac:dyDescent="0.2">
      <c r="A786" s="18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c r="AB786" s="181"/>
      <c r="AC786" s="181"/>
      <c r="AD786" s="181"/>
      <c r="AE786" s="181"/>
      <c r="AF786" s="181"/>
      <c r="AG786" s="181"/>
      <c r="AH786" s="181"/>
      <c r="AI786" s="181"/>
      <c r="AJ786" s="181"/>
      <c r="AK786" s="181"/>
      <c r="AL786" s="181"/>
      <c r="AM786" s="181"/>
      <c r="AN786" s="181"/>
      <c r="AO786" s="181"/>
      <c r="AP786" s="181"/>
      <c r="AQ786" s="181"/>
      <c r="AR786" s="181"/>
      <c r="AS786" s="181"/>
      <c r="AT786" s="181"/>
      <c r="AU786" s="181"/>
      <c r="AV786" s="181"/>
      <c r="AW786" s="181"/>
      <c r="AX786" s="181"/>
      <c r="AY786" s="181"/>
      <c r="AZ786" s="181"/>
      <c r="BA786" s="181"/>
      <c r="BB786" s="181"/>
      <c r="BC786" s="181"/>
      <c r="BD786" s="181"/>
      <c r="BE786" s="181"/>
      <c r="BF786" s="181"/>
      <c r="BG786" s="181"/>
      <c r="BH786" s="181"/>
      <c r="BI786" s="181"/>
      <c r="BJ786" s="181"/>
      <c r="BK786" s="181"/>
      <c r="BL786" s="181"/>
    </row>
    <row r="787" spans="1:64" x14ac:dyDescent="0.2">
      <c r="A787" s="18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c r="AB787" s="181"/>
      <c r="AC787" s="181"/>
      <c r="AD787" s="181"/>
      <c r="AE787" s="181"/>
      <c r="AF787" s="181"/>
      <c r="AG787" s="181"/>
      <c r="AH787" s="181"/>
      <c r="AI787" s="181"/>
      <c r="AJ787" s="181"/>
      <c r="AK787" s="181"/>
      <c r="AL787" s="181"/>
      <c r="AM787" s="181"/>
      <c r="AN787" s="181"/>
      <c r="AO787" s="181"/>
      <c r="AP787" s="181"/>
      <c r="AQ787" s="181"/>
      <c r="AR787" s="181"/>
      <c r="AS787" s="181"/>
      <c r="AT787" s="181"/>
      <c r="AU787" s="181"/>
      <c r="AV787" s="181"/>
      <c r="AW787" s="181"/>
      <c r="AX787" s="181"/>
      <c r="AY787" s="181"/>
      <c r="AZ787" s="181"/>
      <c r="BA787" s="181"/>
      <c r="BB787" s="181"/>
      <c r="BC787" s="181"/>
      <c r="BD787" s="181"/>
      <c r="BE787" s="181"/>
      <c r="BF787" s="181"/>
      <c r="BG787" s="181"/>
      <c r="BH787" s="181"/>
      <c r="BI787" s="181"/>
      <c r="BJ787" s="181"/>
      <c r="BK787" s="181"/>
      <c r="BL787" s="181"/>
    </row>
    <row r="788" spans="1:64" x14ac:dyDescent="0.2">
      <c r="A788" s="18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c r="AB788" s="181"/>
      <c r="AC788" s="181"/>
      <c r="AD788" s="181"/>
      <c r="AE788" s="181"/>
      <c r="AF788" s="181"/>
      <c r="AG788" s="181"/>
      <c r="AH788" s="181"/>
      <c r="AI788" s="181"/>
      <c r="AJ788" s="181"/>
      <c r="AK788" s="181"/>
      <c r="AL788" s="181"/>
      <c r="AM788" s="181"/>
      <c r="AN788" s="181"/>
      <c r="AO788" s="181"/>
      <c r="AP788" s="181"/>
      <c r="AQ788" s="181"/>
      <c r="AR788" s="181"/>
      <c r="AS788" s="181"/>
      <c r="AT788" s="181"/>
      <c r="AU788" s="181"/>
      <c r="AV788" s="181"/>
      <c r="AW788" s="181"/>
      <c r="AX788" s="181"/>
      <c r="AY788" s="181"/>
      <c r="AZ788" s="181"/>
      <c r="BA788" s="181"/>
      <c r="BB788" s="181"/>
      <c r="BC788" s="181"/>
      <c r="BD788" s="181"/>
      <c r="BE788" s="181"/>
      <c r="BF788" s="181"/>
      <c r="BG788" s="181"/>
      <c r="BH788" s="181"/>
      <c r="BI788" s="181"/>
      <c r="BJ788" s="181"/>
      <c r="BK788" s="181"/>
      <c r="BL788" s="181"/>
    </row>
    <row r="789" spans="1:64" x14ac:dyDescent="0.2">
      <c r="A789" s="18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c r="AB789" s="181"/>
      <c r="AC789" s="181"/>
      <c r="AD789" s="181"/>
      <c r="AE789" s="181"/>
      <c r="AF789" s="181"/>
      <c r="AG789" s="181"/>
      <c r="AH789" s="181"/>
      <c r="AI789" s="181"/>
      <c r="AJ789" s="181"/>
      <c r="AK789" s="181"/>
      <c r="AL789" s="181"/>
      <c r="AM789" s="181"/>
      <c r="AN789" s="181"/>
      <c r="AO789" s="181"/>
      <c r="AP789" s="181"/>
      <c r="AQ789" s="181"/>
      <c r="AR789" s="181"/>
      <c r="AS789" s="181"/>
      <c r="AT789" s="181"/>
      <c r="AU789" s="181"/>
      <c r="AV789" s="181"/>
      <c r="AW789" s="181"/>
      <c r="AX789" s="181"/>
      <c r="AY789" s="181"/>
      <c r="AZ789" s="181"/>
      <c r="BA789" s="181"/>
      <c r="BB789" s="181"/>
      <c r="BC789" s="181"/>
      <c r="BD789" s="181"/>
      <c r="BE789" s="181"/>
      <c r="BF789" s="181"/>
      <c r="BG789" s="181"/>
      <c r="BH789" s="181"/>
      <c r="BI789" s="181"/>
      <c r="BJ789" s="181"/>
      <c r="BK789" s="181"/>
      <c r="BL789" s="181"/>
    </row>
    <row r="790" spans="1:64" x14ac:dyDescent="0.2">
      <c r="A790" s="18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c r="AB790" s="181"/>
      <c r="AC790" s="181"/>
      <c r="AD790" s="181"/>
      <c r="AE790" s="181"/>
      <c r="AF790" s="181"/>
      <c r="AG790" s="181"/>
      <c r="AH790" s="181"/>
      <c r="AI790" s="181"/>
      <c r="AJ790" s="181"/>
      <c r="AK790" s="181"/>
      <c r="AL790" s="181"/>
      <c r="AM790" s="181"/>
      <c r="AN790" s="181"/>
      <c r="AO790" s="181"/>
      <c r="AP790" s="181"/>
      <c r="AQ790" s="181"/>
      <c r="AR790" s="181"/>
      <c r="AS790" s="181"/>
      <c r="AT790" s="181"/>
      <c r="AU790" s="181"/>
      <c r="AV790" s="181"/>
      <c r="AW790" s="181"/>
      <c r="AX790" s="181"/>
      <c r="AY790" s="181"/>
      <c r="AZ790" s="181"/>
      <c r="BA790" s="181"/>
      <c r="BB790" s="181"/>
      <c r="BC790" s="181"/>
      <c r="BD790" s="181"/>
      <c r="BE790" s="181"/>
      <c r="BF790" s="181"/>
      <c r="BG790" s="181"/>
      <c r="BH790" s="181"/>
      <c r="BI790" s="181"/>
      <c r="BJ790" s="181"/>
      <c r="BK790" s="181"/>
      <c r="BL790" s="181"/>
    </row>
    <row r="791" spans="1:64" x14ac:dyDescent="0.2">
      <c r="A791" s="18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c r="AB791" s="181"/>
      <c r="AC791" s="181"/>
      <c r="AD791" s="181"/>
      <c r="AE791" s="181"/>
      <c r="AF791" s="181"/>
      <c r="AG791" s="181"/>
      <c r="AH791" s="181"/>
      <c r="AI791" s="181"/>
      <c r="AJ791" s="181"/>
      <c r="AK791" s="181"/>
      <c r="AL791" s="181"/>
      <c r="AM791" s="181"/>
      <c r="AN791" s="181"/>
      <c r="AO791" s="181"/>
      <c r="AP791" s="181"/>
      <c r="AQ791" s="181"/>
      <c r="AR791" s="181"/>
      <c r="AS791" s="181"/>
      <c r="AT791" s="181"/>
      <c r="AU791" s="181"/>
      <c r="AV791" s="181"/>
      <c r="AW791" s="181"/>
      <c r="AX791" s="181"/>
      <c r="AY791" s="181"/>
      <c r="AZ791" s="181"/>
      <c r="BA791" s="181"/>
      <c r="BB791" s="181"/>
      <c r="BC791" s="181"/>
      <c r="BD791" s="181"/>
      <c r="BE791" s="181"/>
      <c r="BF791" s="181"/>
      <c r="BG791" s="181"/>
      <c r="BH791" s="181"/>
      <c r="BI791" s="181"/>
      <c r="BJ791" s="181"/>
      <c r="BK791" s="181"/>
      <c r="BL791" s="181"/>
    </row>
    <row r="792" spans="1:64" x14ac:dyDescent="0.2">
      <c r="A792" s="18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c r="AB792" s="181"/>
      <c r="AC792" s="181"/>
      <c r="AD792" s="181"/>
      <c r="AE792" s="181"/>
      <c r="AF792" s="181"/>
      <c r="AG792" s="181"/>
      <c r="AH792" s="181"/>
      <c r="AI792" s="181"/>
      <c r="AJ792" s="181"/>
      <c r="AK792" s="181"/>
      <c r="AL792" s="181"/>
      <c r="AM792" s="181"/>
      <c r="AN792" s="181"/>
      <c r="AO792" s="181"/>
      <c r="AP792" s="181"/>
      <c r="AQ792" s="181"/>
      <c r="AR792" s="181"/>
      <c r="AS792" s="181"/>
      <c r="AT792" s="181"/>
      <c r="AU792" s="181"/>
      <c r="AV792" s="181"/>
      <c r="AW792" s="181"/>
      <c r="AX792" s="181"/>
      <c r="AY792" s="181"/>
      <c r="AZ792" s="181"/>
      <c r="BA792" s="181"/>
      <c r="BB792" s="181"/>
      <c r="BC792" s="181"/>
      <c r="BD792" s="181"/>
      <c r="BE792" s="181"/>
      <c r="BF792" s="181"/>
      <c r="BG792" s="181"/>
      <c r="BH792" s="181"/>
      <c r="BI792" s="181"/>
      <c r="BJ792" s="181"/>
      <c r="BK792" s="181"/>
      <c r="BL792" s="181"/>
    </row>
    <row r="793" spans="1:64" x14ac:dyDescent="0.2">
      <c r="A793" s="18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c r="AB793" s="181"/>
      <c r="AC793" s="181"/>
      <c r="AD793" s="181"/>
      <c r="AE793" s="181"/>
      <c r="AF793" s="181"/>
      <c r="AG793" s="181"/>
      <c r="AH793" s="181"/>
      <c r="AI793" s="181"/>
      <c r="AJ793" s="181"/>
      <c r="AK793" s="181"/>
      <c r="AL793" s="181"/>
      <c r="AM793" s="181"/>
      <c r="AN793" s="181"/>
      <c r="AO793" s="181"/>
      <c r="AP793" s="181"/>
      <c r="AQ793" s="181"/>
      <c r="AR793" s="181"/>
      <c r="AS793" s="181"/>
      <c r="AT793" s="181"/>
      <c r="AU793" s="181"/>
      <c r="AV793" s="181"/>
      <c r="AW793" s="181"/>
      <c r="AX793" s="181"/>
      <c r="AY793" s="181"/>
      <c r="AZ793" s="181"/>
      <c r="BA793" s="181"/>
      <c r="BB793" s="181"/>
      <c r="BC793" s="181"/>
      <c r="BD793" s="181"/>
      <c r="BE793" s="181"/>
      <c r="BF793" s="181"/>
      <c r="BG793" s="181"/>
      <c r="BH793" s="181"/>
      <c r="BI793" s="181"/>
      <c r="BJ793" s="181"/>
      <c r="BK793" s="181"/>
      <c r="BL793" s="181"/>
    </row>
    <row r="794" spans="1:64" x14ac:dyDescent="0.2">
      <c r="A794" s="18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c r="AB794" s="181"/>
      <c r="AC794" s="181"/>
      <c r="AD794" s="181"/>
      <c r="AE794" s="181"/>
      <c r="AF794" s="181"/>
      <c r="AG794" s="181"/>
      <c r="AH794" s="181"/>
      <c r="AI794" s="181"/>
      <c r="AJ794" s="181"/>
      <c r="AK794" s="181"/>
      <c r="AL794" s="181"/>
      <c r="AM794" s="181"/>
      <c r="AN794" s="181"/>
      <c r="AO794" s="181"/>
      <c r="AP794" s="181"/>
      <c r="AQ794" s="181"/>
      <c r="AR794" s="181"/>
      <c r="AS794" s="181"/>
      <c r="AT794" s="181"/>
      <c r="AU794" s="181"/>
      <c r="AV794" s="181"/>
      <c r="AW794" s="181"/>
      <c r="AX794" s="181"/>
      <c r="AY794" s="181"/>
      <c r="AZ794" s="181"/>
      <c r="BA794" s="181"/>
      <c r="BB794" s="181"/>
      <c r="BC794" s="181"/>
      <c r="BD794" s="181"/>
      <c r="BE794" s="181"/>
      <c r="BF794" s="181"/>
      <c r="BG794" s="181"/>
      <c r="BH794" s="181"/>
      <c r="BI794" s="181"/>
      <c r="BJ794" s="181"/>
      <c r="BK794" s="181"/>
      <c r="BL794" s="181"/>
    </row>
    <row r="795" spans="1:64" x14ac:dyDescent="0.2">
      <c r="A795" s="18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c r="AB795" s="181"/>
      <c r="AC795" s="181"/>
      <c r="AD795" s="181"/>
      <c r="AE795" s="181"/>
      <c r="AF795" s="181"/>
      <c r="AG795" s="181"/>
      <c r="AH795" s="181"/>
      <c r="AI795" s="181"/>
      <c r="AJ795" s="181"/>
      <c r="AK795" s="181"/>
      <c r="AL795" s="181"/>
      <c r="AM795" s="181"/>
      <c r="AN795" s="181"/>
      <c r="AO795" s="181"/>
      <c r="AP795" s="181"/>
      <c r="AQ795" s="181"/>
      <c r="AR795" s="181"/>
      <c r="AS795" s="181"/>
      <c r="AT795" s="181"/>
      <c r="AU795" s="181"/>
      <c r="AV795" s="181"/>
      <c r="AW795" s="181"/>
      <c r="AX795" s="181"/>
      <c r="AY795" s="181"/>
      <c r="AZ795" s="181"/>
      <c r="BA795" s="181"/>
      <c r="BB795" s="181"/>
      <c r="BC795" s="181"/>
      <c r="BD795" s="181"/>
      <c r="BE795" s="181"/>
      <c r="BF795" s="181"/>
      <c r="BG795" s="181"/>
      <c r="BH795" s="181"/>
      <c r="BI795" s="181"/>
      <c r="BJ795" s="181"/>
      <c r="BK795" s="181"/>
      <c r="BL795" s="181"/>
    </row>
    <row r="796" spans="1:64" x14ac:dyDescent="0.2">
      <c r="A796" s="18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c r="AB796" s="181"/>
      <c r="AC796" s="181"/>
      <c r="AD796" s="181"/>
      <c r="AE796" s="181"/>
      <c r="AF796" s="181"/>
      <c r="AG796" s="181"/>
      <c r="AH796" s="181"/>
      <c r="AI796" s="181"/>
      <c r="AJ796" s="181"/>
      <c r="AK796" s="181"/>
      <c r="AL796" s="181"/>
      <c r="AM796" s="181"/>
      <c r="AN796" s="181"/>
      <c r="AO796" s="181"/>
      <c r="AP796" s="181"/>
      <c r="AQ796" s="181"/>
      <c r="AR796" s="181"/>
      <c r="AS796" s="181"/>
      <c r="AT796" s="181"/>
      <c r="AU796" s="181"/>
      <c r="AV796" s="181"/>
      <c r="AW796" s="181"/>
      <c r="AX796" s="181"/>
      <c r="AY796" s="181"/>
      <c r="AZ796" s="181"/>
      <c r="BA796" s="181"/>
      <c r="BB796" s="181"/>
      <c r="BC796" s="181"/>
      <c r="BD796" s="181"/>
      <c r="BE796" s="181"/>
      <c r="BF796" s="181"/>
      <c r="BG796" s="181"/>
      <c r="BH796" s="181"/>
      <c r="BI796" s="181"/>
      <c r="BJ796" s="181"/>
      <c r="BK796" s="181"/>
      <c r="BL796" s="181"/>
    </row>
    <row r="797" spans="1:64" x14ac:dyDescent="0.2">
      <c r="A797" s="18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K797" s="181"/>
      <c r="AL797" s="181"/>
      <c r="AM797" s="181"/>
      <c r="AN797" s="181"/>
      <c r="AO797" s="181"/>
      <c r="AP797" s="181"/>
      <c r="AQ797" s="181"/>
      <c r="AR797" s="181"/>
      <c r="AS797" s="181"/>
      <c r="AT797" s="181"/>
      <c r="AU797" s="181"/>
      <c r="AV797" s="181"/>
      <c r="AW797" s="181"/>
      <c r="AX797" s="181"/>
      <c r="AY797" s="181"/>
      <c r="AZ797" s="181"/>
      <c r="BA797" s="181"/>
      <c r="BB797" s="181"/>
      <c r="BC797" s="181"/>
      <c r="BD797" s="181"/>
      <c r="BE797" s="181"/>
      <c r="BF797" s="181"/>
      <c r="BG797" s="181"/>
      <c r="BH797" s="181"/>
      <c r="BI797" s="181"/>
      <c r="BJ797" s="181"/>
      <c r="BK797" s="181"/>
      <c r="BL797" s="181"/>
    </row>
    <row r="798" spans="1:64" x14ac:dyDescent="0.2">
      <c r="A798" s="18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K798" s="181"/>
      <c r="AL798" s="181"/>
      <c r="AM798" s="181"/>
      <c r="AN798" s="181"/>
      <c r="AO798" s="181"/>
      <c r="AP798" s="181"/>
      <c r="AQ798" s="181"/>
      <c r="AR798" s="181"/>
      <c r="AS798" s="181"/>
      <c r="AT798" s="181"/>
      <c r="AU798" s="181"/>
      <c r="AV798" s="181"/>
      <c r="AW798" s="181"/>
      <c r="AX798" s="181"/>
      <c r="AY798" s="181"/>
      <c r="AZ798" s="181"/>
      <c r="BA798" s="181"/>
      <c r="BB798" s="181"/>
      <c r="BC798" s="181"/>
      <c r="BD798" s="181"/>
      <c r="BE798" s="181"/>
      <c r="BF798" s="181"/>
      <c r="BG798" s="181"/>
      <c r="BH798" s="181"/>
      <c r="BI798" s="181"/>
      <c r="BJ798" s="181"/>
      <c r="BK798" s="181"/>
      <c r="BL798" s="181"/>
    </row>
    <row r="799" spans="1:64" x14ac:dyDescent="0.2">
      <c r="A799" s="18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K799" s="181"/>
      <c r="AL799" s="181"/>
      <c r="AM799" s="181"/>
      <c r="AN799" s="181"/>
      <c r="AO799" s="181"/>
      <c r="AP799" s="181"/>
      <c r="AQ799" s="181"/>
      <c r="AR799" s="181"/>
      <c r="AS799" s="181"/>
      <c r="AT799" s="181"/>
      <c r="AU799" s="181"/>
      <c r="AV799" s="181"/>
      <c r="AW799" s="181"/>
      <c r="AX799" s="181"/>
      <c r="AY799" s="181"/>
      <c r="AZ799" s="181"/>
      <c r="BA799" s="181"/>
      <c r="BB799" s="181"/>
      <c r="BC799" s="181"/>
      <c r="BD799" s="181"/>
      <c r="BE799" s="181"/>
      <c r="BF799" s="181"/>
      <c r="BG799" s="181"/>
      <c r="BH799" s="181"/>
      <c r="BI799" s="181"/>
      <c r="BJ799" s="181"/>
      <c r="BK799" s="181"/>
      <c r="BL799" s="181"/>
    </row>
    <row r="800" spans="1:64" x14ac:dyDescent="0.2">
      <c r="A800" s="18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c r="AB800" s="181"/>
      <c r="AC800" s="181"/>
      <c r="AD800" s="181"/>
      <c r="AE800" s="181"/>
      <c r="AF800" s="181"/>
      <c r="AG800" s="181"/>
      <c r="AH800" s="181"/>
      <c r="AI800" s="181"/>
      <c r="AJ800" s="181"/>
      <c r="AK800" s="181"/>
      <c r="AL800" s="181"/>
      <c r="AM800" s="181"/>
      <c r="AN800" s="181"/>
      <c r="AO800" s="181"/>
      <c r="AP800" s="181"/>
      <c r="AQ800" s="181"/>
      <c r="AR800" s="181"/>
      <c r="AS800" s="181"/>
      <c r="AT800" s="181"/>
      <c r="AU800" s="181"/>
      <c r="AV800" s="181"/>
      <c r="AW800" s="181"/>
      <c r="AX800" s="181"/>
      <c r="AY800" s="181"/>
      <c r="AZ800" s="181"/>
      <c r="BA800" s="181"/>
      <c r="BB800" s="181"/>
      <c r="BC800" s="181"/>
      <c r="BD800" s="181"/>
      <c r="BE800" s="181"/>
      <c r="BF800" s="181"/>
      <c r="BG800" s="181"/>
      <c r="BH800" s="181"/>
      <c r="BI800" s="181"/>
      <c r="BJ800" s="181"/>
      <c r="BK800" s="181"/>
      <c r="BL800" s="181"/>
    </row>
    <row r="801" spans="1:64" x14ac:dyDescent="0.2">
      <c r="A801" s="18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c r="AB801" s="181"/>
      <c r="AC801" s="181"/>
      <c r="AD801" s="181"/>
      <c r="AE801" s="181"/>
      <c r="AF801" s="181"/>
      <c r="AG801" s="181"/>
      <c r="AH801" s="181"/>
      <c r="AI801" s="181"/>
      <c r="AJ801" s="181"/>
      <c r="AK801" s="181"/>
      <c r="AL801" s="181"/>
      <c r="AM801" s="181"/>
      <c r="AN801" s="181"/>
      <c r="AO801" s="181"/>
      <c r="AP801" s="181"/>
      <c r="AQ801" s="181"/>
      <c r="AR801" s="181"/>
      <c r="AS801" s="181"/>
      <c r="AT801" s="181"/>
      <c r="AU801" s="181"/>
      <c r="AV801" s="181"/>
      <c r="AW801" s="181"/>
      <c r="AX801" s="181"/>
      <c r="AY801" s="181"/>
      <c r="AZ801" s="181"/>
      <c r="BA801" s="181"/>
      <c r="BB801" s="181"/>
      <c r="BC801" s="181"/>
      <c r="BD801" s="181"/>
      <c r="BE801" s="181"/>
      <c r="BF801" s="181"/>
      <c r="BG801" s="181"/>
      <c r="BH801" s="181"/>
      <c r="BI801" s="181"/>
      <c r="BJ801" s="181"/>
      <c r="BK801" s="181"/>
      <c r="BL801" s="181"/>
    </row>
    <row r="802" spans="1:64" x14ac:dyDescent="0.2">
      <c r="A802" s="18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c r="AB802" s="181"/>
      <c r="AC802" s="181"/>
      <c r="AD802" s="181"/>
      <c r="AE802" s="181"/>
      <c r="AF802" s="181"/>
      <c r="AG802" s="181"/>
      <c r="AH802" s="181"/>
      <c r="AI802" s="181"/>
      <c r="AJ802" s="181"/>
      <c r="AK802" s="181"/>
      <c r="AL802" s="181"/>
      <c r="AM802" s="181"/>
      <c r="AN802" s="181"/>
      <c r="AO802" s="181"/>
      <c r="AP802" s="181"/>
      <c r="AQ802" s="181"/>
      <c r="AR802" s="181"/>
      <c r="AS802" s="181"/>
      <c r="AT802" s="181"/>
      <c r="AU802" s="181"/>
      <c r="AV802" s="181"/>
      <c r="AW802" s="181"/>
      <c r="AX802" s="181"/>
      <c r="AY802" s="181"/>
      <c r="AZ802" s="181"/>
      <c r="BA802" s="181"/>
      <c r="BB802" s="181"/>
      <c r="BC802" s="181"/>
      <c r="BD802" s="181"/>
      <c r="BE802" s="181"/>
      <c r="BF802" s="181"/>
      <c r="BG802" s="181"/>
      <c r="BH802" s="181"/>
      <c r="BI802" s="181"/>
      <c r="BJ802" s="181"/>
      <c r="BK802" s="181"/>
      <c r="BL802" s="181"/>
    </row>
    <row r="803" spans="1:64" x14ac:dyDescent="0.2">
      <c r="A803" s="18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c r="AB803" s="181"/>
      <c r="AC803" s="181"/>
      <c r="AD803" s="181"/>
      <c r="AE803" s="181"/>
      <c r="AF803" s="181"/>
      <c r="AG803" s="181"/>
      <c r="AH803" s="181"/>
      <c r="AI803" s="181"/>
      <c r="AJ803" s="181"/>
      <c r="AK803" s="181"/>
      <c r="AL803" s="181"/>
      <c r="AM803" s="181"/>
      <c r="AN803" s="181"/>
      <c r="AO803" s="181"/>
      <c r="AP803" s="181"/>
      <c r="AQ803" s="181"/>
      <c r="AR803" s="181"/>
      <c r="AS803" s="181"/>
      <c r="AT803" s="181"/>
      <c r="AU803" s="181"/>
      <c r="AV803" s="181"/>
      <c r="AW803" s="181"/>
      <c r="AX803" s="181"/>
      <c r="AY803" s="181"/>
      <c r="AZ803" s="181"/>
      <c r="BA803" s="181"/>
      <c r="BB803" s="181"/>
      <c r="BC803" s="181"/>
      <c r="BD803" s="181"/>
      <c r="BE803" s="181"/>
      <c r="BF803" s="181"/>
      <c r="BG803" s="181"/>
      <c r="BH803" s="181"/>
      <c r="BI803" s="181"/>
      <c r="BJ803" s="181"/>
      <c r="BK803" s="181"/>
      <c r="BL803" s="181"/>
    </row>
    <row r="804" spans="1:64" x14ac:dyDescent="0.2">
      <c r="A804" s="18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c r="AB804" s="181"/>
      <c r="AC804" s="181"/>
      <c r="AD804" s="181"/>
      <c r="AE804" s="181"/>
      <c r="AF804" s="181"/>
      <c r="AG804" s="181"/>
      <c r="AH804" s="181"/>
      <c r="AI804" s="181"/>
      <c r="AJ804" s="181"/>
      <c r="AK804" s="181"/>
      <c r="AL804" s="181"/>
      <c r="AM804" s="181"/>
      <c r="AN804" s="181"/>
      <c r="AO804" s="181"/>
      <c r="AP804" s="181"/>
      <c r="AQ804" s="181"/>
      <c r="AR804" s="181"/>
      <c r="AS804" s="181"/>
      <c r="AT804" s="181"/>
      <c r="AU804" s="181"/>
      <c r="AV804" s="181"/>
      <c r="AW804" s="181"/>
      <c r="AX804" s="181"/>
      <c r="AY804" s="181"/>
      <c r="AZ804" s="181"/>
      <c r="BA804" s="181"/>
      <c r="BB804" s="181"/>
      <c r="BC804" s="181"/>
      <c r="BD804" s="181"/>
      <c r="BE804" s="181"/>
      <c r="BF804" s="181"/>
      <c r="BG804" s="181"/>
      <c r="BH804" s="181"/>
      <c r="BI804" s="181"/>
      <c r="BJ804" s="181"/>
      <c r="BK804" s="181"/>
      <c r="BL804" s="181"/>
    </row>
    <row r="805" spans="1:64" x14ac:dyDescent="0.2">
      <c r="A805" s="18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c r="AB805" s="181"/>
      <c r="AC805" s="181"/>
      <c r="AD805" s="181"/>
      <c r="AE805" s="181"/>
      <c r="AF805" s="181"/>
      <c r="AG805" s="181"/>
      <c r="AH805" s="181"/>
      <c r="AI805" s="181"/>
      <c r="AJ805" s="181"/>
      <c r="AK805" s="181"/>
      <c r="AL805" s="181"/>
      <c r="AM805" s="181"/>
      <c r="AN805" s="181"/>
      <c r="AO805" s="181"/>
      <c r="AP805" s="181"/>
      <c r="AQ805" s="181"/>
      <c r="AR805" s="181"/>
      <c r="AS805" s="181"/>
      <c r="AT805" s="181"/>
      <c r="AU805" s="181"/>
      <c r="AV805" s="181"/>
      <c r="AW805" s="181"/>
      <c r="AX805" s="181"/>
      <c r="AY805" s="181"/>
      <c r="AZ805" s="181"/>
      <c r="BA805" s="181"/>
      <c r="BB805" s="181"/>
      <c r="BC805" s="181"/>
      <c r="BD805" s="181"/>
      <c r="BE805" s="181"/>
      <c r="BF805" s="181"/>
      <c r="BG805" s="181"/>
      <c r="BH805" s="181"/>
      <c r="BI805" s="181"/>
      <c r="BJ805" s="181"/>
      <c r="BK805" s="181"/>
      <c r="BL805" s="181"/>
    </row>
    <row r="806" spans="1:64" x14ac:dyDescent="0.2">
      <c r="A806" s="18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c r="AB806" s="181"/>
      <c r="AC806" s="181"/>
      <c r="AD806" s="181"/>
      <c r="AE806" s="181"/>
      <c r="AF806" s="181"/>
      <c r="AG806" s="181"/>
      <c r="AH806" s="181"/>
      <c r="AI806" s="181"/>
      <c r="AJ806" s="181"/>
      <c r="AK806" s="181"/>
      <c r="AL806" s="181"/>
      <c r="AM806" s="181"/>
      <c r="AN806" s="181"/>
      <c r="AO806" s="181"/>
      <c r="AP806" s="181"/>
      <c r="AQ806" s="181"/>
      <c r="AR806" s="181"/>
      <c r="AS806" s="181"/>
      <c r="AT806" s="181"/>
      <c r="AU806" s="181"/>
      <c r="AV806" s="181"/>
      <c r="AW806" s="181"/>
      <c r="AX806" s="181"/>
      <c r="AY806" s="181"/>
      <c r="AZ806" s="181"/>
      <c r="BA806" s="181"/>
      <c r="BB806" s="181"/>
      <c r="BC806" s="181"/>
      <c r="BD806" s="181"/>
      <c r="BE806" s="181"/>
      <c r="BF806" s="181"/>
      <c r="BG806" s="181"/>
      <c r="BH806" s="181"/>
      <c r="BI806" s="181"/>
      <c r="BJ806" s="181"/>
      <c r="BK806" s="181"/>
      <c r="BL806" s="181"/>
    </row>
    <row r="807" spans="1:64" x14ac:dyDescent="0.2">
      <c r="A807" s="18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c r="AB807" s="181"/>
      <c r="AC807" s="181"/>
      <c r="AD807" s="181"/>
      <c r="AE807" s="181"/>
      <c r="AF807" s="181"/>
      <c r="AG807" s="181"/>
      <c r="AH807" s="181"/>
      <c r="AI807" s="181"/>
      <c r="AJ807" s="181"/>
      <c r="AK807" s="181"/>
      <c r="AL807" s="181"/>
      <c r="AM807" s="181"/>
      <c r="AN807" s="181"/>
      <c r="AO807" s="181"/>
      <c r="AP807" s="181"/>
      <c r="AQ807" s="181"/>
      <c r="AR807" s="181"/>
      <c r="AS807" s="181"/>
      <c r="AT807" s="181"/>
      <c r="AU807" s="181"/>
      <c r="AV807" s="181"/>
      <c r="AW807" s="181"/>
      <c r="AX807" s="181"/>
      <c r="AY807" s="181"/>
      <c r="AZ807" s="181"/>
      <c r="BA807" s="181"/>
      <c r="BB807" s="181"/>
      <c r="BC807" s="181"/>
      <c r="BD807" s="181"/>
      <c r="BE807" s="181"/>
      <c r="BF807" s="181"/>
      <c r="BG807" s="181"/>
      <c r="BH807" s="181"/>
      <c r="BI807" s="181"/>
      <c r="BJ807" s="181"/>
      <c r="BK807" s="181"/>
      <c r="BL807" s="181"/>
    </row>
    <row r="808" spans="1:64" x14ac:dyDescent="0.2">
      <c r="A808" s="18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c r="AB808" s="181"/>
      <c r="AC808" s="181"/>
      <c r="AD808" s="181"/>
      <c r="AE808" s="181"/>
      <c r="AF808" s="181"/>
      <c r="AG808" s="181"/>
      <c r="AH808" s="181"/>
      <c r="AI808" s="181"/>
      <c r="AJ808" s="181"/>
      <c r="AK808" s="181"/>
      <c r="AL808" s="181"/>
      <c r="AM808" s="181"/>
      <c r="AN808" s="181"/>
      <c r="AO808" s="181"/>
      <c r="AP808" s="181"/>
      <c r="AQ808" s="181"/>
      <c r="AR808" s="181"/>
      <c r="AS808" s="181"/>
      <c r="AT808" s="181"/>
      <c r="AU808" s="181"/>
      <c r="AV808" s="181"/>
      <c r="AW808" s="181"/>
      <c r="AX808" s="181"/>
      <c r="AY808" s="181"/>
      <c r="AZ808" s="181"/>
      <c r="BA808" s="181"/>
      <c r="BB808" s="181"/>
      <c r="BC808" s="181"/>
      <c r="BD808" s="181"/>
      <c r="BE808" s="181"/>
      <c r="BF808" s="181"/>
      <c r="BG808" s="181"/>
      <c r="BH808" s="181"/>
      <c r="BI808" s="181"/>
      <c r="BJ808" s="181"/>
      <c r="BK808" s="181"/>
      <c r="BL808" s="181"/>
    </row>
    <row r="809" spans="1:64" x14ac:dyDescent="0.2">
      <c r="A809" s="18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c r="AB809" s="181"/>
      <c r="AC809" s="181"/>
      <c r="AD809" s="181"/>
      <c r="AE809" s="181"/>
      <c r="AF809" s="181"/>
      <c r="AG809" s="181"/>
      <c r="AH809" s="181"/>
      <c r="AI809" s="181"/>
      <c r="AJ809" s="181"/>
      <c r="AK809" s="181"/>
      <c r="AL809" s="181"/>
      <c r="AM809" s="181"/>
      <c r="AN809" s="181"/>
      <c r="AO809" s="181"/>
      <c r="AP809" s="181"/>
      <c r="AQ809" s="181"/>
      <c r="AR809" s="181"/>
      <c r="AS809" s="181"/>
      <c r="AT809" s="181"/>
      <c r="AU809" s="181"/>
      <c r="AV809" s="181"/>
      <c r="AW809" s="181"/>
      <c r="AX809" s="181"/>
      <c r="AY809" s="181"/>
      <c r="AZ809" s="181"/>
      <c r="BA809" s="181"/>
      <c r="BB809" s="181"/>
      <c r="BC809" s="181"/>
      <c r="BD809" s="181"/>
      <c r="BE809" s="181"/>
      <c r="BF809" s="181"/>
      <c r="BG809" s="181"/>
      <c r="BH809" s="181"/>
      <c r="BI809" s="181"/>
      <c r="BJ809" s="181"/>
      <c r="BK809" s="181"/>
      <c r="BL809" s="181"/>
    </row>
    <row r="810" spans="1:64" x14ac:dyDescent="0.2">
      <c r="A810" s="18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c r="AB810" s="181"/>
      <c r="AC810" s="181"/>
      <c r="AD810" s="181"/>
      <c r="AE810" s="181"/>
      <c r="AF810" s="181"/>
      <c r="AG810" s="181"/>
      <c r="AH810" s="181"/>
      <c r="AI810" s="181"/>
      <c r="AJ810" s="181"/>
      <c r="AK810" s="181"/>
      <c r="AL810" s="181"/>
      <c r="AM810" s="181"/>
      <c r="AN810" s="181"/>
      <c r="AO810" s="181"/>
      <c r="AP810" s="181"/>
      <c r="AQ810" s="181"/>
      <c r="AR810" s="181"/>
      <c r="AS810" s="181"/>
      <c r="AT810" s="181"/>
      <c r="AU810" s="181"/>
      <c r="AV810" s="181"/>
      <c r="AW810" s="181"/>
      <c r="AX810" s="181"/>
      <c r="AY810" s="181"/>
      <c r="AZ810" s="181"/>
      <c r="BA810" s="181"/>
      <c r="BB810" s="181"/>
      <c r="BC810" s="181"/>
      <c r="BD810" s="181"/>
      <c r="BE810" s="181"/>
      <c r="BF810" s="181"/>
      <c r="BG810" s="181"/>
      <c r="BH810" s="181"/>
      <c r="BI810" s="181"/>
      <c r="BJ810" s="181"/>
      <c r="BK810" s="181"/>
      <c r="BL810" s="181"/>
    </row>
    <row r="811" spans="1:64" x14ac:dyDescent="0.2">
      <c r="A811" s="18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c r="AB811" s="181"/>
      <c r="AC811" s="181"/>
      <c r="AD811" s="181"/>
      <c r="AE811" s="181"/>
      <c r="AF811" s="181"/>
      <c r="AG811" s="181"/>
      <c r="AH811" s="181"/>
      <c r="AI811" s="181"/>
      <c r="AJ811" s="181"/>
      <c r="AK811" s="181"/>
      <c r="AL811" s="181"/>
      <c r="AM811" s="181"/>
      <c r="AN811" s="181"/>
      <c r="AO811" s="181"/>
      <c r="AP811" s="181"/>
      <c r="AQ811" s="181"/>
      <c r="AR811" s="181"/>
      <c r="AS811" s="181"/>
      <c r="AT811" s="181"/>
      <c r="AU811" s="181"/>
      <c r="AV811" s="181"/>
      <c r="AW811" s="181"/>
      <c r="AX811" s="181"/>
      <c r="AY811" s="181"/>
      <c r="AZ811" s="181"/>
      <c r="BA811" s="181"/>
      <c r="BB811" s="181"/>
      <c r="BC811" s="181"/>
      <c r="BD811" s="181"/>
      <c r="BE811" s="181"/>
      <c r="BF811" s="181"/>
      <c r="BG811" s="181"/>
      <c r="BH811" s="181"/>
      <c r="BI811" s="181"/>
      <c r="BJ811" s="181"/>
      <c r="BK811" s="181"/>
      <c r="BL811" s="181"/>
    </row>
    <row r="812" spans="1:64" x14ac:dyDescent="0.2">
      <c r="A812" s="18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s="181"/>
      <c r="AL812" s="181"/>
      <c r="AM812" s="181"/>
      <c r="AN812" s="181"/>
      <c r="AO812" s="181"/>
      <c r="AP812" s="181"/>
      <c r="AQ812" s="181"/>
      <c r="AR812" s="181"/>
      <c r="AS812" s="181"/>
      <c r="AT812" s="181"/>
      <c r="AU812" s="181"/>
      <c r="AV812" s="181"/>
      <c r="AW812" s="181"/>
      <c r="AX812" s="181"/>
      <c r="AY812" s="181"/>
      <c r="AZ812" s="181"/>
      <c r="BA812" s="181"/>
      <c r="BB812" s="181"/>
      <c r="BC812" s="181"/>
      <c r="BD812" s="181"/>
      <c r="BE812" s="181"/>
      <c r="BF812" s="181"/>
      <c r="BG812" s="181"/>
      <c r="BH812" s="181"/>
      <c r="BI812" s="181"/>
      <c r="BJ812" s="181"/>
      <c r="BK812" s="181"/>
      <c r="BL812" s="181"/>
    </row>
    <row r="813" spans="1:64" x14ac:dyDescent="0.2">
      <c r="A813" s="18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s="181"/>
      <c r="AL813" s="181"/>
      <c r="AM813" s="181"/>
      <c r="AN813" s="181"/>
      <c r="AO813" s="181"/>
      <c r="AP813" s="181"/>
      <c r="AQ813" s="181"/>
      <c r="AR813" s="181"/>
      <c r="AS813" s="181"/>
      <c r="AT813" s="181"/>
      <c r="AU813" s="181"/>
      <c r="AV813" s="181"/>
      <c r="AW813" s="181"/>
      <c r="AX813" s="181"/>
      <c r="AY813" s="181"/>
      <c r="AZ813" s="181"/>
      <c r="BA813" s="181"/>
      <c r="BB813" s="181"/>
      <c r="BC813" s="181"/>
      <c r="BD813" s="181"/>
      <c r="BE813" s="181"/>
      <c r="BF813" s="181"/>
      <c r="BG813" s="181"/>
      <c r="BH813" s="181"/>
      <c r="BI813" s="181"/>
      <c r="BJ813" s="181"/>
      <c r="BK813" s="181"/>
      <c r="BL813" s="181"/>
    </row>
    <row r="814" spans="1:64" x14ac:dyDescent="0.2">
      <c r="A814" s="18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s="181"/>
      <c r="AL814" s="181"/>
      <c r="AM814" s="181"/>
      <c r="AN814" s="181"/>
      <c r="AO814" s="181"/>
      <c r="AP814" s="181"/>
      <c r="AQ814" s="181"/>
      <c r="AR814" s="181"/>
      <c r="AS814" s="181"/>
      <c r="AT814" s="181"/>
      <c r="AU814" s="181"/>
      <c r="AV814" s="181"/>
      <c r="AW814" s="181"/>
      <c r="AX814" s="181"/>
      <c r="AY814" s="181"/>
      <c r="AZ814" s="181"/>
      <c r="BA814" s="181"/>
      <c r="BB814" s="181"/>
      <c r="BC814" s="181"/>
      <c r="BD814" s="181"/>
      <c r="BE814" s="181"/>
      <c r="BF814" s="181"/>
      <c r="BG814" s="181"/>
      <c r="BH814" s="181"/>
      <c r="BI814" s="181"/>
      <c r="BJ814" s="181"/>
      <c r="BK814" s="181"/>
      <c r="BL814" s="181"/>
    </row>
    <row r="815" spans="1:64" x14ac:dyDescent="0.2">
      <c r="A815" s="18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c r="AB815" s="181"/>
      <c r="AC815" s="181"/>
      <c r="AD815" s="181"/>
      <c r="AE815" s="181"/>
      <c r="AF815" s="181"/>
      <c r="AG815" s="181"/>
      <c r="AH815" s="181"/>
      <c r="AI815" s="181"/>
      <c r="AJ815" s="181"/>
      <c r="AK815" s="181"/>
      <c r="AL815" s="181"/>
      <c r="AM815" s="181"/>
      <c r="AN815" s="181"/>
      <c r="AO815" s="181"/>
      <c r="AP815" s="181"/>
      <c r="AQ815" s="181"/>
      <c r="AR815" s="181"/>
      <c r="AS815" s="181"/>
      <c r="AT815" s="181"/>
      <c r="AU815" s="181"/>
      <c r="AV815" s="181"/>
      <c r="AW815" s="181"/>
      <c r="AX815" s="181"/>
      <c r="AY815" s="181"/>
      <c r="AZ815" s="181"/>
      <c r="BA815" s="181"/>
      <c r="BB815" s="181"/>
      <c r="BC815" s="181"/>
      <c r="BD815" s="181"/>
      <c r="BE815" s="181"/>
      <c r="BF815" s="181"/>
      <c r="BG815" s="181"/>
      <c r="BH815" s="181"/>
      <c r="BI815" s="181"/>
      <c r="BJ815" s="181"/>
      <c r="BK815" s="181"/>
      <c r="BL815" s="181"/>
    </row>
    <row r="816" spans="1:64" x14ac:dyDescent="0.2">
      <c r="A816" s="18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c r="AB816" s="181"/>
      <c r="AC816" s="181"/>
      <c r="AD816" s="181"/>
      <c r="AE816" s="181"/>
      <c r="AF816" s="181"/>
      <c r="AG816" s="181"/>
      <c r="AH816" s="181"/>
      <c r="AI816" s="181"/>
      <c r="AJ816" s="181"/>
      <c r="AK816" s="181"/>
      <c r="AL816" s="181"/>
      <c r="AM816" s="181"/>
      <c r="AN816" s="181"/>
      <c r="AO816" s="181"/>
      <c r="AP816" s="181"/>
      <c r="AQ816" s="181"/>
      <c r="AR816" s="181"/>
      <c r="AS816" s="181"/>
      <c r="AT816" s="181"/>
      <c r="AU816" s="181"/>
      <c r="AV816" s="181"/>
      <c r="AW816" s="181"/>
      <c r="AX816" s="181"/>
      <c r="AY816" s="181"/>
      <c r="AZ816" s="181"/>
      <c r="BA816" s="181"/>
      <c r="BB816" s="181"/>
      <c r="BC816" s="181"/>
      <c r="BD816" s="181"/>
      <c r="BE816" s="181"/>
      <c r="BF816" s="181"/>
      <c r="BG816" s="181"/>
      <c r="BH816" s="181"/>
      <c r="BI816" s="181"/>
      <c r="BJ816" s="181"/>
      <c r="BK816" s="181"/>
      <c r="BL816" s="181"/>
    </row>
    <row r="817" spans="1:64" x14ac:dyDescent="0.2">
      <c r="A817" s="18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c r="AB817" s="181"/>
      <c r="AC817" s="181"/>
      <c r="AD817" s="181"/>
      <c r="AE817" s="181"/>
      <c r="AF817" s="181"/>
      <c r="AG817" s="181"/>
      <c r="AH817" s="181"/>
      <c r="AI817" s="181"/>
      <c r="AJ817" s="181"/>
      <c r="AK817" s="181"/>
      <c r="AL817" s="181"/>
      <c r="AM817" s="181"/>
      <c r="AN817" s="181"/>
      <c r="AO817" s="181"/>
      <c r="AP817" s="181"/>
      <c r="AQ817" s="181"/>
      <c r="AR817" s="181"/>
      <c r="AS817" s="181"/>
      <c r="AT817" s="181"/>
      <c r="AU817" s="181"/>
      <c r="AV817" s="181"/>
      <c r="AW817" s="181"/>
      <c r="AX817" s="181"/>
      <c r="AY817" s="181"/>
      <c r="AZ817" s="181"/>
      <c r="BA817" s="181"/>
      <c r="BB817" s="181"/>
      <c r="BC817" s="181"/>
      <c r="BD817" s="181"/>
      <c r="BE817" s="181"/>
      <c r="BF817" s="181"/>
      <c r="BG817" s="181"/>
      <c r="BH817" s="181"/>
      <c r="BI817" s="181"/>
      <c r="BJ817" s="181"/>
      <c r="BK817" s="181"/>
      <c r="BL817" s="181"/>
    </row>
    <row r="818" spans="1:64" x14ac:dyDescent="0.2">
      <c r="A818" s="18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c r="AB818" s="181"/>
      <c r="AC818" s="181"/>
      <c r="AD818" s="181"/>
      <c r="AE818" s="181"/>
      <c r="AF818" s="181"/>
      <c r="AG818" s="181"/>
      <c r="AH818" s="181"/>
      <c r="AI818" s="181"/>
      <c r="AJ818" s="181"/>
      <c r="AK818" s="181"/>
      <c r="AL818" s="181"/>
      <c r="AM818" s="181"/>
      <c r="AN818" s="181"/>
      <c r="AO818" s="181"/>
      <c r="AP818" s="181"/>
      <c r="AQ818" s="181"/>
      <c r="AR818" s="181"/>
      <c r="AS818" s="181"/>
      <c r="AT818" s="181"/>
      <c r="AU818" s="181"/>
      <c r="AV818" s="181"/>
      <c r="AW818" s="181"/>
      <c r="AX818" s="181"/>
      <c r="AY818" s="181"/>
      <c r="AZ818" s="181"/>
      <c r="BA818" s="181"/>
      <c r="BB818" s="181"/>
      <c r="BC818" s="181"/>
      <c r="BD818" s="181"/>
      <c r="BE818" s="181"/>
      <c r="BF818" s="181"/>
      <c r="BG818" s="181"/>
      <c r="BH818" s="181"/>
      <c r="BI818" s="181"/>
      <c r="BJ818" s="181"/>
      <c r="BK818" s="181"/>
      <c r="BL818" s="181"/>
    </row>
    <row r="819" spans="1:64" x14ac:dyDescent="0.2">
      <c r="A819" s="18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c r="AB819" s="181"/>
      <c r="AC819" s="181"/>
      <c r="AD819" s="181"/>
      <c r="AE819" s="181"/>
      <c r="AF819" s="181"/>
      <c r="AG819" s="181"/>
      <c r="AH819" s="181"/>
      <c r="AI819" s="181"/>
      <c r="AJ819" s="181"/>
      <c r="AK819" s="181"/>
      <c r="AL819" s="181"/>
      <c r="AM819" s="181"/>
      <c r="AN819" s="181"/>
      <c r="AO819" s="181"/>
      <c r="AP819" s="181"/>
      <c r="AQ819" s="181"/>
      <c r="AR819" s="181"/>
      <c r="AS819" s="181"/>
      <c r="AT819" s="181"/>
      <c r="AU819" s="181"/>
      <c r="AV819" s="181"/>
      <c r="AW819" s="181"/>
      <c r="AX819" s="181"/>
      <c r="AY819" s="181"/>
      <c r="AZ819" s="181"/>
      <c r="BA819" s="181"/>
      <c r="BB819" s="181"/>
      <c r="BC819" s="181"/>
      <c r="BD819" s="181"/>
      <c r="BE819" s="181"/>
      <c r="BF819" s="181"/>
      <c r="BG819" s="181"/>
      <c r="BH819" s="181"/>
      <c r="BI819" s="181"/>
      <c r="BJ819" s="181"/>
      <c r="BK819" s="181"/>
      <c r="BL819" s="181"/>
    </row>
    <row r="820" spans="1:64" x14ac:dyDescent="0.2">
      <c r="A820" s="18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c r="AB820" s="181"/>
      <c r="AC820" s="181"/>
      <c r="AD820" s="181"/>
      <c r="AE820" s="181"/>
      <c r="AF820" s="181"/>
      <c r="AG820" s="181"/>
      <c r="AH820" s="181"/>
      <c r="AI820" s="181"/>
      <c r="AJ820" s="181"/>
      <c r="AK820" s="181"/>
      <c r="AL820" s="181"/>
      <c r="AM820" s="181"/>
      <c r="AN820" s="181"/>
      <c r="AO820" s="181"/>
      <c r="AP820" s="181"/>
      <c r="AQ820" s="181"/>
      <c r="AR820" s="181"/>
      <c r="AS820" s="181"/>
      <c r="AT820" s="181"/>
      <c r="AU820" s="181"/>
      <c r="AV820" s="181"/>
      <c r="AW820" s="181"/>
      <c r="AX820" s="181"/>
      <c r="AY820" s="181"/>
      <c r="AZ820" s="181"/>
      <c r="BA820" s="181"/>
      <c r="BB820" s="181"/>
      <c r="BC820" s="181"/>
      <c r="BD820" s="181"/>
      <c r="BE820" s="181"/>
      <c r="BF820" s="181"/>
      <c r="BG820" s="181"/>
      <c r="BH820" s="181"/>
      <c r="BI820" s="181"/>
      <c r="BJ820" s="181"/>
      <c r="BK820" s="181"/>
      <c r="BL820" s="181"/>
    </row>
    <row r="821" spans="1:64" x14ac:dyDescent="0.2">
      <c r="A821" s="18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c r="AB821" s="181"/>
      <c r="AC821" s="181"/>
      <c r="AD821" s="181"/>
      <c r="AE821" s="181"/>
      <c r="AF821" s="181"/>
      <c r="AG821" s="181"/>
      <c r="AH821" s="181"/>
      <c r="AI821" s="181"/>
      <c r="AJ821" s="181"/>
      <c r="AK821" s="181"/>
      <c r="AL821" s="181"/>
      <c r="AM821" s="181"/>
      <c r="AN821" s="181"/>
      <c r="AO821" s="181"/>
      <c r="AP821" s="181"/>
      <c r="AQ821" s="181"/>
      <c r="AR821" s="181"/>
      <c r="AS821" s="181"/>
      <c r="AT821" s="181"/>
      <c r="AU821" s="181"/>
      <c r="AV821" s="181"/>
      <c r="AW821" s="181"/>
      <c r="AX821" s="181"/>
      <c r="AY821" s="181"/>
      <c r="AZ821" s="181"/>
      <c r="BA821" s="181"/>
      <c r="BB821" s="181"/>
      <c r="BC821" s="181"/>
      <c r="BD821" s="181"/>
      <c r="BE821" s="181"/>
      <c r="BF821" s="181"/>
      <c r="BG821" s="181"/>
      <c r="BH821" s="181"/>
      <c r="BI821" s="181"/>
      <c r="BJ821" s="181"/>
      <c r="BK821" s="181"/>
      <c r="BL821" s="181"/>
    </row>
    <row r="822" spans="1:64" x14ac:dyDescent="0.2">
      <c r="A822" s="18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c r="AB822" s="181"/>
      <c r="AC822" s="181"/>
      <c r="AD822" s="181"/>
      <c r="AE822" s="181"/>
      <c r="AF822" s="181"/>
      <c r="AG822" s="181"/>
      <c r="AH822" s="181"/>
      <c r="AI822" s="181"/>
      <c r="AJ822" s="181"/>
      <c r="AK822" s="181"/>
      <c r="AL822" s="181"/>
      <c r="AM822" s="181"/>
      <c r="AN822" s="181"/>
      <c r="AO822" s="181"/>
      <c r="AP822" s="181"/>
      <c r="AQ822" s="181"/>
      <c r="AR822" s="181"/>
      <c r="AS822" s="181"/>
      <c r="AT822" s="181"/>
      <c r="AU822" s="181"/>
      <c r="AV822" s="181"/>
      <c r="AW822" s="181"/>
      <c r="AX822" s="181"/>
      <c r="AY822" s="181"/>
      <c r="AZ822" s="181"/>
      <c r="BA822" s="181"/>
      <c r="BB822" s="181"/>
      <c r="BC822" s="181"/>
      <c r="BD822" s="181"/>
      <c r="BE822" s="181"/>
      <c r="BF822" s="181"/>
      <c r="BG822" s="181"/>
      <c r="BH822" s="181"/>
      <c r="BI822" s="181"/>
      <c r="BJ822" s="181"/>
      <c r="BK822" s="181"/>
      <c r="BL822" s="181"/>
    </row>
    <row r="823" spans="1:64" x14ac:dyDescent="0.2">
      <c r="A823" s="18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c r="AB823" s="181"/>
      <c r="AC823" s="181"/>
      <c r="AD823" s="181"/>
      <c r="AE823" s="181"/>
      <c r="AF823" s="181"/>
      <c r="AG823" s="181"/>
      <c r="AH823" s="181"/>
      <c r="AI823" s="181"/>
      <c r="AJ823" s="181"/>
      <c r="AK823" s="181"/>
      <c r="AL823" s="181"/>
      <c r="AM823" s="181"/>
      <c r="AN823" s="181"/>
      <c r="AO823" s="181"/>
      <c r="AP823" s="181"/>
      <c r="AQ823" s="181"/>
      <c r="AR823" s="181"/>
      <c r="AS823" s="181"/>
      <c r="AT823" s="181"/>
      <c r="AU823" s="181"/>
      <c r="AV823" s="181"/>
      <c r="AW823" s="181"/>
      <c r="AX823" s="181"/>
      <c r="AY823" s="181"/>
      <c r="AZ823" s="181"/>
      <c r="BA823" s="181"/>
      <c r="BB823" s="181"/>
      <c r="BC823" s="181"/>
      <c r="BD823" s="181"/>
      <c r="BE823" s="181"/>
      <c r="BF823" s="181"/>
      <c r="BG823" s="181"/>
      <c r="BH823" s="181"/>
      <c r="BI823" s="181"/>
      <c r="BJ823" s="181"/>
      <c r="BK823" s="181"/>
      <c r="BL823" s="181"/>
    </row>
    <row r="824" spans="1:64" x14ac:dyDescent="0.2">
      <c r="A824" s="18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c r="AB824" s="181"/>
      <c r="AC824" s="181"/>
      <c r="AD824" s="181"/>
      <c r="AE824" s="181"/>
      <c r="AF824" s="181"/>
      <c r="AG824" s="181"/>
      <c r="AH824" s="181"/>
      <c r="AI824" s="181"/>
      <c r="AJ824" s="181"/>
      <c r="AK824" s="181"/>
      <c r="AL824" s="181"/>
      <c r="AM824" s="181"/>
      <c r="AN824" s="181"/>
      <c r="AO824" s="181"/>
      <c r="AP824" s="181"/>
      <c r="AQ824" s="181"/>
      <c r="AR824" s="181"/>
      <c r="AS824" s="181"/>
      <c r="AT824" s="181"/>
      <c r="AU824" s="181"/>
      <c r="AV824" s="181"/>
      <c r="AW824" s="181"/>
      <c r="AX824" s="181"/>
      <c r="AY824" s="181"/>
      <c r="AZ824" s="181"/>
      <c r="BA824" s="181"/>
      <c r="BB824" s="181"/>
      <c r="BC824" s="181"/>
      <c r="BD824" s="181"/>
      <c r="BE824" s="181"/>
      <c r="BF824" s="181"/>
      <c r="BG824" s="181"/>
      <c r="BH824" s="181"/>
      <c r="BI824" s="181"/>
      <c r="BJ824" s="181"/>
      <c r="BK824" s="181"/>
      <c r="BL824" s="181"/>
    </row>
    <row r="825" spans="1:64" x14ac:dyDescent="0.2">
      <c r="A825" s="18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c r="AB825" s="181"/>
      <c r="AC825" s="181"/>
      <c r="AD825" s="181"/>
      <c r="AE825" s="181"/>
      <c r="AF825" s="181"/>
      <c r="AG825" s="181"/>
      <c r="AH825" s="181"/>
      <c r="AI825" s="181"/>
      <c r="AJ825" s="181"/>
      <c r="AK825" s="181"/>
      <c r="AL825" s="181"/>
      <c r="AM825" s="181"/>
      <c r="AN825" s="181"/>
      <c r="AO825" s="181"/>
      <c r="AP825" s="181"/>
      <c r="AQ825" s="181"/>
      <c r="AR825" s="181"/>
      <c r="AS825" s="181"/>
      <c r="AT825" s="181"/>
      <c r="AU825" s="181"/>
      <c r="AV825" s="181"/>
      <c r="AW825" s="181"/>
      <c r="AX825" s="181"/>
      <c r="AY825" s="181"/>
      <c r="AZ825" s="181"/>
      <c r="BA825" s="181"/>
      <c r="BB825" s="181"/>
      <c r="BC825" s="181"/>
      <c r="BD825" s="181"/>
      <c r="BE825" s="181"/>
      <c r="BF825" s="181"/>
      <c r="BG825" s="181"/>
      <c r="BH825" s="181"/>
      <c r="BI825" s="181"/>
      <c r="BJ825" s="181"/>
      <c r="BK825" s="181"/>
      <c r="BL825" s="181"/>
    </row>
    <row r="826" spans="1:64" x14ac:dyDescent="0.2">
      <c r="A826" s="18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c r="AB826" s="181"/>
      <c r="AC826" s="181"/>
      <c r="AD826" s="181"/>
      <c r="AE826" s="181"/>
      <c r="AF826" s="181"/>
      <c r="AG826" s="181"/>
      <c r="AH826" s="181"/>
      <c r="AI826" s="181"/>
      <c r="AJ826" s="181"/>
      <c r="AK826" s="181"/>
      <c r="AL826" s="181"/>
      <c r="AM826" s="181"/>
      <c r="AN826" s="181"/>
      <c r="AO826" s="181"/>
      <c r="AP826" s="181"/>
      <c r="AQ826" s="181"/>
      <c r="AR826" s="181"/>
      <c r="AS826" s="181"/>
      <c r="AT826" s="181"/>
      <c r="AU826" s="181"/>
      <c r="AV826" s="181"/>
      <c r="AW826" s="181"/>
      <c r="AX826" s="181"/>
      <c r="AY826" s="181"/>
      <c r="AZ826" s="181"/>
      <c r="BA826" s="181"/>
      <c r="BB826" s="181"/>
      <c r="BC826" s="181"/>
      <c r="BD826" s="181"/>
      <c r="BE826" s="181"/>
      <c r="BF826" s="181"/>
      <c r="BG826" s="181"/>
      <c r="BH826" s="181"/>
      <c r="BI826" s="181"/>
      <c r="BJ826" s="181"/>
      <c r="BK826" s="181"/>
      <c r="BL826" s="181"/>
    </row>
    <row r="827" spans="1:64" x14ac:dyDescent="0.2">
      <c r="A827" s="18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c r="AB827" s="181"/>
      <c r="AC827" s="181"/>
      <c r="AD827" s="181"/>
      <c r="AE827" s="181"/>
      <c r="AF827" s="181"/>
      <c r="AG827" s="181"/>
      <c r="AH827" s="181"/>
      <c r="AI827" s="181"/>
      <c r="AJ827" s="181"/>
      <c r="AK827" s="181"/>
      <c r="AL827" s="181"/>
      <c r="AM827" s="181"/>
      <c r="AN827" s="181"/>
      <c r="AO827" s="181"/>
      <c r="AP827" s="181"/>
      <c r="AQ827" s="181"/>
      <c r="AR827" s="181"/>
      <c r="AS827" s="181"/>
      <c r="AT827" s="181"/>
      <c r="AU827" s="181"/>
      <c r="AV827" s="181"/>
      <c r="AW827" s="181"/>
      <c r="AX827" s="181"/>
      <c r="AY827" s="181"/>
      <c r="AZ827" s="181"/>
      <c r="BA827" s="181"/>
      <c r="BB827" s="181"/>
      <c r="BC827" s="181"/>
      <c r="BD827" s="181"/>
      <c r="BE827" s="181"/>
      <c r="BF827" s="181"/>
      <c r="BG827" s="181"/>
      <c r="BH827" s="181"/>
      <c r="BI827" s="181"/>
      <c r="BJ827" s="181"/>
      <c r="BK827" s="181"/>
      <c r="BL827" s="181"/>
    </row>
    <row r="828" spans="1:64" x14ac:dyDescent="0.2">
      <c r="A828" s="18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c r="AB828" s="181"/>
      <c r="AC828" s="181"/>
      <c r="AD828" s="181"/>
      <c r="AE828" s="181"/>
      <c r="AF828" s="181"/>
      <c r="AG828" s="181"/>
      <c r="AH828" s="181"/>
      <c r="AI828" s="181"/>
      <c r="AJ828" s="181"/>
      <c r="AK828" s="181"/>
      <c r="AL828" s="181"/>
      <c r="AM828" s="181"/>
      <c r="AN828" s="181"/>
      <c r="AO828" s="181"/>
      <c r="AP828" s="181"/>
      <c r="AQ828" s="181"/>
      <c r="AR828" s="181"/>
      <c r="AS828" s="181"/>
      <c r="AT828" s="181"/>
      <c r="AU828" s="181"/>
      <c r="AV828" s="181"/>
      <c r="AW828" s="181"/>
      <c r="AX828" s="181"/>
      <c r="AY828" s="181"/>
      <c r="AZ828" s="181"/>
      <c r="BA828" s="181"/>
      <c r="BB828" s="181"/>
      <c r="BC828" s="181"/>
      <c r="BD828" s="181"/>
      <c r="BE828" s="181"/>
      <c r="BF828" s="181"/>
      <c r="BG828" s="181"/>
      <c r="BH828" s="181"/>
      <c r="BI828" s="181"/>
      <c r="BJ828" s="181"/>
      <c r="BK828" s="181"/>
      <c r="BL828" s="181"/>
    </row>
    <row r="829" spans="1:64" x14ac:dyDescent="0.2">
      <c r="A829" s="18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c r="AB829" s="181"/>
      <c r="AC829" s="181"/>
      <c r="AD829" s="181"/>
      <c r="AE829" s="181"/>
      <c r="AF829" s="181"/>
      <c r="AG829" s="181"/>
      <c r="AH829" s="181"/>
      <c r="AI829" s="181"/>
      <c r="AJ829" s="181"/>
      <c r="AK829" s="181"/>
      <c r="AL829" s="181"/>
      <c r="AM829" s="181"/>
      <c r="AN829" s="181"/>
      <c r="AO829" s="181"/>
      <c r="AP829" s="181"/>
      <c r="AQ829" s="181"/>
      <c r="AR829" s="181"/>
      <c r="AS829" s="181"/>
      <c r="AT829" s="181"/>
      <c r="AU829" s="181"/>
      <c r="AV829" s="181"/>
      <c r="AW829" s="181"/>
      <c r="AX829" s="181"/>
      <c r="AY829" s="181"/>
      <c r="AZ829" s="181"/>
      <c r="BA829" s="181"/>
      <c r="BB829" s="181"/>
      <c r="BC829" s="181"/>
      <c r="BD829" s="181"/>
      <c r="BE829" s="181"/>
      <c r="BF829" s="181"/>
      <c r="BG829" s="181"/>
      <c r="BH829" s="181"/>
      <c r="BI829" s="181"/>
      <c r="BJ829" s="181"/>
      <c r="BK829" s="181"/>
      <c r="BL829" s="181"/>
    </row>
    <row r="830" spans="1:64" x14ac:dyDescent="0.2">
      <c r="A830" s="18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c r="AB830" s="181"/>
      <c r="AC830" s="181"/>
      <c r="AD830" s="181"/>
      <c r="AE830" s="181"/>
      <c r="AF830" s="181"/>
      <c r="AG830" s="181"/>
      <c r="AH830" s="181"/>
      <c r="AI830" s="181"/>
      <c r="AJ830" s="181"/>
      <c r="AK830" s="181"/>
      <c r="AL830" s="181"/>
      <c r="AM830" s="181"/>
      <c r="AN830" s="181"/>
      <c r="AO830" s="181"/>
      <c r="AP830" s="181"/>
      <c r="AQ830" s="181"/>
      <c r="AR830" s="181"/>
      <c r="AS830" s="181"/>
      <c r="AT830" s="181"/>
      <c r="AU830" s="181"/>
      <c r="AV830" s="181"/>
      <c r="AW830" s="181"/>
      <c r="AX830" s="181"/>
      <c r="AY830" s="181"/>
      <c r="AZ830" s="181"/>
      <c r="BA830" s="181"/>
      <c r="BB830" s="181"/>
      <c r="BC830" s="181"/>
      <c r="BD830" s="181"/>
      <c r="BE830" s="181"/>
      <c r="BF830" s="181"/>
      <c r="BG830" s="181"/>
      <c r="BH830" s="181"/>
      <c r="BI830" s="181"/>
      <c r="BJ830" s="181"/>
      <c r="BK830" s="181"/>
      <c r="BL830" s="181"/>
    </row>
    <row r="831" spans="1:64" x14ac:dyDescent="0.2">
      <c r="A831" s="18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c r="AB831" s="181"/>
      <c r="AC831" s="181"/>
      <c r="AD831" s="181"/>
      <c r="AE831" s="181"/>
      <c r="AF831" s="181"/>
      <c r="AG831" s="181"/>
      <c r="AH831" s="181"/>
      <c r="AI831" s="181"/>
      <c r="AJ831" s="181"/>
      <c r="AK831" s="181"/>
      <c r="AL831" s="181"/>
      <c r="AM831" s="181"/>
      <c r="AN831" s="181"/>
      <c r="AO831" s="181"/>
      <c r="AP831" s="181"/>
      <c r="AQ831" s="181"/>
      <c r="AR831" s="181"/>
      <c r="AS831" s="181"/>
      <c r="AT831" s="181"/>
      <c r="AU831" s="181"/>
      <c r="AV831" s="181"/>
      <c r="AW831" s="181"/>
      <c r="AX831" s="181"/>
      <c r="AY831" s="181"/>
      <c r="AZ831" s="181"/>
      <c r="BA831" s="181"/>
      <c r="BB831" s="181"/>
      <c r="BC831" s="181"/>
      <c r="BD831" s="181"/>
      <c r="BE831" s="181"/>
      <c r="BF831" s="181"/>
      <c r="BG831" s="181"/>
      <c r="BH831" s="181"/>
      <c r="BI831" s="181"/>
      <c r="BJ831" s="181"/>
      <c r="BK831" s="181"/>
      <c r="BL831" s="181"/>
    </row>
    <row r="832" spans="1:64" x14ac:dyDescent="0.2">
      <c r="A832" s="18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c r="AB832" s="181"/>
      <c r="AC832" s="181"/>
      <c r="AD832" s="181"/>
      <c r="AE832" s="181"/>
      <c r="AF832" s="181"/>
      <c r="AG832" s="181"/>
      <c r="AH832" s="181"/>
      <c r="AI832" s="181"/>
      <c r="AJ832" s="181"/>
      <c r="AK832" s="181"/>
      <c r="AL832" s="181"/>
      <c r="AM832" s="181"/>
      <c r="AN832" s="181"/>
      <c r="AO832" s="181"/>
      <c r="AP832" s="181"/>
      <c r="AQ832" s="181"/>
      <c r="AR832" s="181"/>
      <c r="AS832" s="181"/>
      <c r="AT832" s="181"/>
      <c r="AU832" s="181"/>
      <c r="AV832" s="181"/>
      <c r="AW832" s="181"/>
      <c r="AX832" s="181"/>
      <c r="AY832" s="181"/>
      <c r="AZ832" s="181"/>
      <c r="BA832" s="181"/>
      <c r="BB832" s="181"/>
      <c r="BC832" s="181"/>
      <c r="BD832" s="181"/>
      <c r="BE832" s="181"/>
      <c r="BF832" s="181"/>
      <c r="BG832" s="181"/>
      <c r="BH832" s="181"/>
      <c r="BI832" s="181"/>
      <c r="BJ832" s="181"/>
      <c r="BK832" s="181"/>
      <c r="BL832" s="181"/>
    </row>
    <row r="833" spans="1:64" x14ac:dyDescent="0.2">
      <c r="A833" s="18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c r="AB833" s="181"/>
      <c r="AC833" s="181"/>
      <c r="AD833" s="181"/>
      <c r="AE833" s="181"/>
      <c r="AF833" s="181"/>
      <c r="AG833" s="181"/>
      <c r="AH833" s="181"/>
      <c r="AI833" s="181"/>
      <c r="AJ833" s="181"/>
      <c r="AK833" s="181"/>
      <c r="AL833" s="181"/>
      <c r="AM833" s="181"/>
      <c r="AN833" s="181"/>
      <c r="AO833" s="181"/>
      <c r="AP833" s="181"/>
      <c r="AQ833" s="181"/>
      <c r="AR833" s="181"/>
      <c r="AS833" s="181"/>
      <c r="AT833" s="181"/>
      <c r="AU833" s="181"/>
      <c r="AV833" s="181"/>
      <c r="AW833" s="181"/>
      <c r="AX833" s="181"/>
      <c r="AY833" s="181"/>
      <c r="AZ833" s="181"/>
      <c r="BA833" s="181"/>
      <c r="BB833" s="181"/>
      <c r="BC833" s="181"/>
      <c r="BD833" s="181"/>
      <c r="BE833" s="181"/>
      <c r="BF833" s="181"/>
      <c r="BG833" s="181"/>
      <c r="BH833" s="181"/>
      <c r="BI833" s="181"/>
      <c r="BJ833" s="181"/>
      <c r="BK833" s="181"/>
      <c r="BL833" s="181"/>
    </row>
    <row r="834" spans="1:64" x14ac:dyDescent="0.2">
      <c r="A834" s="18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c r="AB834" s="181"/>
      <c r="AC834" s="181"/>
      <c r="AD834" s="181"/>
      <c r="AE834" s="181"/>
      <c r="AF834" s="181"/>
      <c r="AG834" s="181"/>
      <c r="AH834" s="181"/>
      <c r="AI834" s="181"/>
      <c r="AJ834" s="181"/>
      <c r="AK834" s="181"/>
      <c r="AL834" s="181"/>
      <c r="AM834" s="181"/>
      <c r="AN834" s="181"/>
      <c r="AO834" s="181"/>
      <c r="AP834" s="181"/>
      <c r="AQ834" s="181"/>
      <c r="AR834" s="181"/>
      <c r="AS834" s="181"/>
      <c r="AT834" s="181"/>
      <c r="AU834" s="181"/>
      <c r="AV834" s="181"/>
      <c r="AW834" s="181"/>
      <c r="AX834" s="181"/>
      <c r="AY834" s="181"/>
      <c r="AZ834" s="181"/>
      <c r="BA834" s="181"/>
      <c r="BB834" s="181"/>
      <c r="BC834" s="181"/>
      <c r="BD834" s="181"/>
      <c r="BE834" s="181"/>
      <c r="BF834" s="181"/>
      <c r="BG834" s="181"/>
      <c r="BH834" s="181"/>
      <c r="BI834" s="181"/>
      <c r="BJ834" s="181"/>
      <c r="BK834" s="181"/>
      <c r="BL834" s="181"/>
    </row>
    <row r="835" spans="1:64" x14ac:dyDescent="0.2">
      <c r="A835" s="18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c r="AB835" s="181"/>
      <c r="AC835" s="181"/>
      <c r="AD835" s="181"/>
      <c r="AE835" s="181"/>
      <c r="AF835" s="181"/>
      <c r="AG835" s="181"/>
      <c r="AH835" s="181"/>
      <c r="AI835" s="181"/>
      <c r="AJ835" s="181"/>
      <c r="AK835" s="181"/>
      <c r="AL835" s="181"/>
      <c r="AM835" s="181"/>
      <c r="AN835" s="181"/>
      <c r="AO835" s="181"/>
      <c r="AP835" s="181"/>
      <c r="AQ835" s="181"/>
      <c r="AR835" s="181"/>
      <c r="AS835" s="181"/>
      <c r="AT835" s="181"/>
      <c r="AU835" s="181"/>
      <c r="AV835" s="181"/>
      <c r="AW835" s="181"/>
      <c r="AX835" s="181"/>
      <c r="AY835" s="181"/>
      <c r="AZ835" s="181"/>
      <c r="BA835" s="181"/>
      <c r="BB835" s="181"/>
      <c r="BC835" s="181"/>
      <c r="BD835" s="181"/>
      <c r="BE835" s="181"/>
      <c r="BF835" s="181"/>
      <c r="BG835" s="181"/>
      <c r="BH835" s="181"/>
      <c r="BI835" s="181"/>
      <c r="BJ835" s="181"/>
      <c r="BK835" s="181"/>
      <c r="BL835" s="181"/>
    </row>
    <row r="836" spans="1:64" x14ac:dyDescent="0.2">
      <c r="A836" s="18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c r="AB836" s="181"/>
      <c r="AC836" s="181"/>
      <c r="AD836" s="181"/>
      <c r="AE836" s="181"/>
      <c r="AF836" s="181"/>
      <c r="AG836" s="181"/>
      <c r="AH836" s="181"/>
      <c r="AI836" s="181"/>
      <c r="AJ836" s="181"/>
      <c r="AK836" s="181"/>
      <c r="AL836" s="181"/>
      <c r="AM836" s="181"/>
      <c r="AN836" s="181"/>
      <c r="AO836" s="181"/>
      <c r="AP836" s="181"/>
      <c r="AQ836" s="181"/>
      <c r="AR836" s="181"/>
      <c r="AS836" s="181"/>
      <c r="AT836" s="181"/>
      <c r="AU836" s="181"/>
      <c r="AV836" s="181"/>
      <c r="AW836" s="181"/>
      <c r="AX836" s="181"/>
      <c r="AY836" s="181"/>
      <c r="AZ836" s="181"/>
      <c r="BA836" s="181"/>
      <c r="BB836" s="181"/>
      <c r="BC836" s="181"/>
      <c r="BD836" s="181"/>
      <c r="BE836" s="181"/>
      <c r="BF836" s="181"/>
      <c r="BG836" s="181"/>
      <c r="BH836" s="181"/>
      <c r="BI836" s="181"/>
      <c r="BJ836" s="181"/>
      <c r="BK836" s="181"/>
      <c r="BL836" s="181"/>
    </row>
    <row r="837" spans="1:64" x14ac:dyDescent="0.2">
      <c r="A837" s="18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c r="AB837" s="181"/>
      <c r="AC837" s="181"/>
      <c r="AD837" s="181"/>
      <c r="AE837" s="181"/>
      <c r="AF837" s="181"/>
      <c r="AG837" s="181"/>
      <c r="AH837" s="181"/>
      <c r="AI837" s="181"/>
      <c r="AJ837" s="181"/>
      <c r="AK837" s="181"/>
      <c r="AL837" s="181"/>
      <c r="AM837" s="181"/>
      <c r="AN837" s="181"/>
      <c r="AO837" s="181"/>
      <c r="AP837" s="181"/>
      <c r="AQ837" s="181"/>
      <c r="AR837" s="181"/>
      <c r="AS837" s="181"/>
      <c r="AT837" s="181"/>
      <c r="AU837" s="181"/>
      <c r="AV837" s="181"/>
      <c r="AW837" s="181"/>
      <c r="AX837" s="181"/>
      <c r="AY837" s="181"/>
      <c r="AZ837" s="181"/>
      <c r="BA837" s="181"/>
      <c r="BB837" s="181"/>
      <c r="BC837" s="181"/>
      <c r="BD837" s="181"/>
      <c r="BE837" s="181"/>
      <c r="BF837" s="181"/>
      <c r="BG837" s="181"/>
      <c r="BH837" s="181"/>
      <c r="BI837" s="181"/>
      <c r="BJ837" s="181"/>
      <c r="BK837" s="181"/>
      <c r="BL837" s="181"/>
    </row>
    <row r="838" spans="1:64" x14ac:dyDescent="0.2">
      <c r="A838" s="18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c r="AB838" s="181"/>
      <c r="AC838" s="181"/>
      <c r="AD838" s="181"/>
      <c r="AE838" s="181"/>
      <c r="AF838" s="181"/>
      <c r="AG838" s="181"/>
      <c r="AH838" s="181"/>
      <c r="AI838" s="181"/>
      <c r="AJ838" s="181"/>
      <c r="AK838" s="181"/>
      <c r="AL838" s="181"/>
      <c r="AM838" s="181"/>
      <c r="AN838" s="181"/>
      <c r="AO838" s="181"/>
      <c r="AP838" s="181"/>
      <c r="AQ838" s="181"/>
      <c r="AR838" s="181"/>
      <c r="AS838" s="181"/>
      <c r="AT838" s="181"/>
      <c r="AU838" s="181"/>
      <c r="AV838" s="181"/>
      <c r="AW838" s="181"/>
      <c r="AX838" s="181"/>
      <c r="AY838" s="181"/>
      <c r="AZ838" s="181"/>
      <c r="BA838" s="181"/>
      <c r="BB838" s="181"/>
      <c r="BC838" s="181"/>
      <c r="BD838" s="181"/>
      <c r="BE838" s="181"/>
      <c r="BF838" s="181"/>
      <c r="BG838" s="181"/>
      <c r="BH838" s="181"/>
      <c r="BI838" s="181"/>
      <c r="BJ838" s="181"/>
      <c r="BK838" s="181"/>
      <c r="BL838" s="181"/>
    </row>
    <row r="839" spans="1:64" x14ac:dyDescent="0.2">
      <c r="A839" s="18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c r="AB839" s="181"/>
      <c r="AC839" s="181"/>
      <c r="AD839" s="181"/>
      <c r="AE839" s="181"/>
      <c r="AF839" s="181"/>
      <c r="AG839" s="181"/>
      <c r="AH839" s="181"/>
      <c r="AI839" s="181"/>
      <c r="AJ839" s="181"/>
      <c r="AK839" s="181"/>
      <c r="AL839" s="181"/>
      <c r="AM839" s="181"/>
      <c r="AN839" s="181"/>
      <c r="AO839" s="181"/>
      <c r="AP839" s="181"/>
      <c r="AQ839" s="181"/>
      <c r="AR839" s="181"/>
      <c r="AS839" s="181"/>
      <c r="AT839" s="181"/>
      <c r="AU839" s="181"/>
      <c r="AV839" s="181"/>
      <c r="AW839" s="181"/>
      <c r="AX839" s="181"/>
      <c r="AY839" s="181"/>
      <c r="AZ839" s="181"/>
      <c r="BA839" s="181"/>
      <c r="BB839" s="181"/>
      <c r="BC839" s="181"/>
      <c r="BD839" s="181"/>
      <c r="BE839" s="181"/>
      <c r="BF839" s="181"/>
      <c r="BG839" s="181"/>
      <c r="BH839" s="181"/>
      <c r="BI839" s="181"/>
      <c r="BJ839" s="181"/>
      <c r="BK839" s="181"/>
      <c r="BL839" s="181"/>
    </row>
    <row r="840" spans="1:64" x14ac:dyDescent="0.2">
      <c r="A840" s="18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c r="AB840" s="181"/>
      <c r="AC840" s="181"/>
      <c r="AD840" s="181"/>
      <c r="AE840" s="181"/>
      <c r="AF840" s="181"/>
      <c r="AG840" s="181"/>
      <c r="AH840" s="181"/>
      <c r="AI840" s="181"/>
      <c r="AJ840" s="181"/>
      <c r="AK840" s="181"/>
      <c r="AL840" s="181"/>
      <c r="AM840" s="181"/>
      <c r="AN840" s="181"/>
      <c r="AO840" s="181"/>
      <c r="AP840" s="181"/>
      <c r="AQ840" s="181"/>
      <c r="AR840" s="181"/>
      <c r="AS840" s="181"/>
      <c r="AT840" s="181"/>
      <c r="AU840" s="181"/>
      <c r="AV840" s="181"/>
      <c r="AW840" s="181"/>
      <c r="AX840" s="181"/>
      <c r="AY840" s="181"/>
      <c r="AZ840" s="181"/>
      <c r="BA840" s="181"/>
      <c r="BB840" s="181"/>
      <c r="BC840" s="181"/>
      <c r="BD840" s="181"/>
      <c r="BE840" s="181"/>
      <c r="BF840" s="181"/>
      <c r="BG840" s="181"/>
      <c r="BH840" s="181"/>
      <c r="BI840" s="181"/>
      <c r="BJ840" s="181"/>
      <c r="BK840" s="181"/>
      <c r="BL840" s="181"/>
    </row>
    <row r="841" spans="1:64" x14ac:dyDescent="0.2">
      <c r="A841" s="18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c r="AB841" s="181"/>
      <c r="AC841" s="181"/>
      <c r="AD841" s="181"/>
      <c r="AE841" s="181"/>
      <c r="AF841" s="181"/>
      <c r="AG841" s="181"/>
      <c r="AH841" s="181"/>
      <c r="AI841" s="181"/>
      <c r="AJ841" s="181"/>
      <c r="AK841" s="181"/>
      <c r="AL841" s="181"/>
      <c r="AM841" s="181"/>
      <c r="AN841" s="181"/>
      <c r="AO841" s="181"/>
      <c r="AP841" s="181"/>
      <c r="AQ841" s="181"/>
      <c r="AR841" s="181"/>
      <c r="AS841" s="181"/>
      <c r="AT841" s="181"/>
      <c r="AU841" s="181"/>
      <c r="AV841" s="181"/>
      <c r="AW841" s="181"/>
      <c r="AX841" s="181"/>
      <c r="AY841" s="181"/>
      <c r="AZ841" s="181"/>
      <c r="BA841" s="181"/>
      <c r="BB841" s="181"/>
      <c r="BC841" s="181"/>
      <c r="BD841" s="181"/>
      <c r="BE841" s="181"/>
      <c r="BF841" s="181"/>
      <c r="BG841" s="181"/>
      <c r="BH841" s="181"/>
      <c r="BI841" s="181"/>
      <c r="BJ841" s="181"/>
      <c r="BK841" s="181"/>
      <c r="BL841" s="181"/>
    </row>
    <row r="842" spans="1:64" x14ac:dyDescent="0.2">
      <c r="A842" s="18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c r="AB842" s="181"/>
      <c r="AC842" s="181"/>
      <c r="AD842" s="181"/>
      <c r="AE842" s="181"/>
      <c r="AF842" s="181"/>
      <c r="AG842" s="181"/>
      <c r="AH842" s="181"/>
      <c r="AI842" s="181"/>
      <c r="AJ842" s="181"/>
      <c r="AK842" s="181"/>
      <c r="AL842" s="181"/>
      <c r="AM842" s="181"/>
      <c r="AN842" s="181"/>
      <c r="AO842" s="181"/>
      <c r="AP842" s="181"/>
      <c r="AQ842" s="181"/>
      <c r="AR842" s="181"/>
      <c r="AS842" s="181"/>
      <c r="AT842" s="181"/>
      <c r="AU842" s="181"/>
      <c r="AV842" s="181"/>
      <c r="AW842" s="181"/>
      <c r="AX842" s="181"/>
      <c r="AY842" s="181"/>
      <c r="AZ842" s="181"/>
      <c r="BA842" s="181"/>
      <c r="BB842" s="181"/>
      <c r="BC842" s="181"/>
      <c r="BD842" s="181"/>
      <c r="BE842" s="181"/>
      <c r="BF842" s="181"/>
      <c r="BG842" s="181"/>
      <c r="BH842" s="181"/>
      <c r="BI842" s="181"/>
      <c r="BJ842" s="181"/>
      <c r="BK842" s="181"/>
      <c r="BL842" s="181"/>
    </row>
    <row r="843" spans="1:64" x14ac:dyDescent="0.2">
      <c r="A843" s="18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c r="AB843" s="181"/>
      <c r="AC843" s="181"/>
      <c r="AD843" s="181"/>
      <c r="AE843" s="181"/>
      <c r="AF843" s="181"/>
      <c r="AG843" s="181"/>
      <c r="AH843" s="181"/>
      <c r="AI843" s="181"/>
      <c r="AJ843" s="181"/>
      <c r="AK843" s="181"/>
      <c r="AL843" s="181"/>
      <c r="AM843" s="181"/>
      <c r="AN843" s="181"/>
      <c r="AO843" s="181"/>
      <c r="AP843" s="181"/>
      <c r="AQ843" s="181"/>
      <c r="AR843" s="181"/>
      <c r="AS843" s="181"/>
      <c r="AT843" s="181"/>
      <c r="AU843" s="181"/>
      <c r="AV843" s="181"/>
      <c r="AW843" s="181"/>
      <c r="AX843" s="181"/>
      <c r="AY843" s="181"/>
      <c r="AZ843" s="181"/>
      <c r="BA843" s="181"/>
      <c r="BB843" s="181"/>
      <c r="BC843" s="181"/>
      <c r="BD843" s="181"/>
      <c r="BE843" s="181"/>
      <c r="BF843" s="181"/>
      <c r="BG843" s="181"/>
      <c r="BH843" s="181"/>
      <c r="BI843" s="181"/>
      <c r="BJ843" s="181"/>
      <c r="BK843" s="181"/>
      <c r="BL843" s="181"/>
    </row>
    <row r="844" spans="1:64" x14ac:dyDescent="0.2">
      <c r="A844" s="18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c r="AB844" s="181"/>
      <c r="AC844" s="181"/>
      <c r="AD844" s="181"/>
      <c r="AE844" s="181"/>
      <c r="AF844" s="181"/>
      <c r="AG844" s="181"/>
      <c r="AH844" s="181"/>
      <c r="AI844" s="181"/>
      <c r="AJ844" s="181"/>
      <c r="AK844" s="181"/>
      <c r="AL844" s="181"/>
      <c r="AM844" s="181"/>
      <c r="AN844" s="181"/>
      <c r="AO844" s="181"/>
      <c r="AP844" s="181"/>
      <c r="AQ844" s="181"/>
      <c r="AR844" s="181"/>
      <c r="AS844" s="181"/>
      <c r="AT844" s="181"/>
      <c r="AU844" s="181"/>
      <c r="AV844" s="181"/>
      <c r="AW844" s="181"/>
      <c r="AX844" s="181"/>
      <c r="AY844" s="181"/>
      <c r="AZ844" s="181"/>
      <c r="BA844" s="181"/>
      <c r="BB844" s="181"/>
      <c r="BC844" s="181"/>
      <c r="BD844" s="181"/>
      <c r="BE844" s="181"/>
      <c r="BF844" s="181"/>
      <c r="BG844" s="181"/>
      <c r="BH844" s="181"/>
      <c r="BI844" s="181"/>
      <c r="BJ844" s="181"/>
      <c r="BK844" s="181"/>
      <c r="BL844" s="181"/>
    </row>
    <row r="845" spans="1:64" x14ac:dyDescent="0.2">
      <c r="A845" s="18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c r="AB845" s="181"/>
      <c r="AC845" s="181"/>
      <c r="AD845" s="181"/>
      <c r="AE845" s="181"/>
      <c r="AF845" s="181"/>
      <c r="AG845" s="181"/>
      <c r="AH845" s="181"/>
      <c r="AI845" s="181"/>
      <c r="AJ845" s="181"/>
      <c r="AK845" s="181"/>
      <c r="AL845" s="181"/>
      <c r="AM845" s="181"/>
      <c r="AN845" s="181"/>
      <c r="AO845" s="181"/>
      <c r="AP845" s="181"/>
      <c r="AQ845" s="181"/>
      <c r="AR845" s="181"/>
      <c r="AS845" s="181"/>
      <c r="AT845" s="181"/>
      <c r="AU845" s="181"/>
      <c r="AV845" s="181"/>
      <c r="AW845" s="181"/>
      <c r="AX845" s="181"/>
      <c r="AY845" s="181"/>
      <c r="AZ845" s="181"/>
      <c r="BA845" s="181"/>
      <c r="BB845" s="181"/>
      <c r="BC845" s="181"/>
      <c r="BD845" s="181"/>
      <c r="BE845" s="181"/>
      <c r="BF845" s="181"/>
      <c r="BG845" s="181"/>
      <c r="BH845" s="181"/>
      <c r="BI845" s="181"/>
      <c r="BJ845" s="181"/>
      <c r="BK845" s="181"/>
      <c r="BL845" s="181"/>
    </row>
    <row r="846" spans="1:64" x14ac:dyDescent="0.2">
      <c r="A846" s="18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c r="AB846" s="181"/>
      <c r="AC846" s="181"/>
      <c r="AD846" s="181"/>
      <c r="AE846" s="181"/>
      <c r="AF846" s="181"/>
      <c r="AG846" s="181"/>
      <c r="AH846" s="181"/>
      <c r="AI846" s="181"/>
      <c r="AJ846" s="181"/>
      <c r="AK846" s="181"/>
      <c r="AL846" s="181"/>
      <c r="AM846" s="181"/>
      <c r="AN846" s="181"/>
      <c r="AO846" s="181"/>
      <c r="AP846" s="181"/>
      <c r="AQ846" s="181"/>
      <c r="AR846" s="181"/>
      <c r="AS846" s="181"/>
      <c r="AT846" s="181"/>
      <c r="AU846" s="181"/>
      <c r="AV846" s="181"/>
      <c r="AW846" s="181"/>
      <c r="AX846" s="181"/>
      <c r="AY846" s="181"/>
      <c r="AZ846" s="181"/>
      <c r="BA846" s="181"/>
      <c r="BB846" s="181"/>
      <c r="BC846" s="181"/>
      <c r="BD846" s="181"/>
      <c r="BE846" s="181"/>
      <c r="BF846" s="181"/>
      <c r="BG846" s="181"/>
      <c r="BH846" s="181"/>
      <c r="BI846" s="181"/>
      <c r="BJ846" s="181"/>
      <c r="BK846" s="181"/>
      <c r="BL846" s="181"/>
    </row>
    <row r="847" spans="1:64" x14ac:dyDescent="0.2">
      <c r="A847" s="18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c r="AB847" s="181"/>
      <c r="AC847" s="181"/>
      <c r="AD847" s="181"/>
      <c r="AE847" s="181"/>
      <c r="AF847" s="181"/>
      <c r="AG847" s="181"/>
      <c r="AH847" s="181"/>
      <c r="AI847" s="181"/>
      <c r="AJ847" s="181"/>
      <c r="AK847" s="181"/>
      <c r="AL847" s="181"/>
      <c r="AM847" s="181"/>
      <c r="AN847" s="181"/>
      <c r="AO847" s="181"/>
      <c r="AP847" s="181"/>
      <c r="AQ847" s="181"/>
      <c r="AR847" s="181"/>
      <c r="AS847" s="181"/>
      <c r="AT847" s="181"/>
      <c r="AU847" s="181"/>
      <c r="AV847" s="181"/>
      <c r="AW847" s="181"/>
      <c r="AX847" s="181"/>
      <c r="AY847" s="181"/>
      <c r="AZ847" s="181"/>
      <c r="BA847" s="181"/>
      <c r="BB847" s="181"/>
      <c r="BC847" s="181"/>
      <c r="BD847" s="181"/>
      <c r="BE847" s="181"/>
      <c r="BF847" s="181"/>
      <c r="BG847" s="181"/>
      <c r="BH847" s="181"/>
      <c r="BI847" s="181"/>
      <c r="BJ847" s="181"/>
      <c r="BK847" s="181"/>
      <c r="BL847" s="181"/>
    </row>
    <row r="848" spans="1:64" x14ac:dyDescent="0.2">
      <c r="A848" s="18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c r="AB848" s="181"/>
      <c r="AC848" s="181"/>
      <c r="AD848" s="181"/>
      <c r="AE848" s="181"/>
      <c r="AF848" s="181"/>
      <c r="AG848" s="181"/>
      <c r="AH848" s="181"/>
      <c r="AI848" s="181"/>
      <c r="AJ848" s="181"/>
      <c r="AK848" s="181"/>
      <c r="AL848" s="181"/>
      <c r="AM848" s="181"/>
      <c r="AN848" s="181"/>
      <c r="AO848" s="181"/>
      <c r="AP848" s="181"/>
      <c r="AQ848" s="181"/>
      <c r="AR848" s="181"/>
      <c r="AS848" s="181"/>
      <c r="AT848" s="181"/>
      <c r="AU848" s="181"/>
      <c r="AV848" s="181"/>
      <c r="AW848" s="181"/>
      <c r="AX848" s="181"/>
      <c r="AY848" s="181"/>
      <c r="AZ848" s="181"/>
      <c r="BA848" s="181"/>
      <c r="BB848" s="181"/>
      <c r="BC848" s="181"/>
      <c r="BD848" s="181"/>
      <c r="BE848" s="181"/>
      <c r="BF848" s="181"/>
      <c r="BG848" s="181"/>
      <c r="BH848" s="181"/>
      <c r="BI848" s="181"/>
      <c r="BJ848" s="181"/>
      <c r="BK848" s="181"/>
      <c r="BL848" s="181"/>
    </row>
    <row r="849" spans="1:64" x14ac:dyDescent="0.2">
      <c r="A849" s="18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c r="AB849" s="181"/>
      <c r="AC849" s="181"/>
      <c r="AD849" s="181"/>
      <c r="AE849" s="181"/>
      <c r="AF849" s="181"/>
      <c r="AG849" s="181"/>
      <c r="AH849" s="181"/>
      <c r="AI849" s="181"/>
      <c r="AJ849" s="181"/>
      <c r="AK849" s="181"/>
      <c r="AL849" s="181"/>
      <c r="AM849" s="181"/>
      <c r="AN849" s="181"/>
      <c r="AO849" s="181"/>
      <c r="AP849" s="181"/>
      <c r="AQ849" s="181"/>
      <c r="AR849" s="181"/>
      <c r="AS849" s="181"/>
      <c r="AT849" s="181"/>
      <c r="AU849" s="181"/>
      <c r="AV849" s="181"/>
      <c r="AW849" s="181"/>
      <c r="AX849" s="181"/>
      <c r="AY849" s="181"/>
      <c r="AZ849" s="181"/>
      <c r="BA849" s="181"/>
      <c r="BB849" s="181"/>
      <c r="BC849" s="181"/>
      <c r="BD849" s="181"/>
      <c r="BE849" s="181"/>
      <c r="BF849" s="181"/>
      <c r="BG849" s="181"/>
      <c r="BH849" s="181"/>
      <c r="BI849" s="181"/>
      <c r="BJ849" s="181"/>
      <c r="BK849" s="181"/>
      <c r="BL849" s="181"/>
    </row>
    <row r="850" spans="1:64" x14ac:dyDescent="0.2">
      <c r="A850" s="18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c r="AB850" s="181"/>
      <c r="AC850" s="181"/>
      <c r="AD850" s="181"/>
      <c r="AE850" s="181"/>
      <c r="AF850" s="181"/>
      <c r="AG850" s="181"/>
      <c r="AH850" s="181"/>
      <c r="AI850" s="181"/>
      <c r="AJ850" s="181"/>
      <c r="AK850" s="181"/>
      <c r="AL850" s="181"/>
      <c r="AM850" s="181"/>
      <c r="AN850" s="181"/>
      <c r="AO850" s="181"/>
      <c r="AP850" s="181"/>
      <c r="AQ850" s="181"/>
      <c r="AR850" s="181"/>
      <c r="AS850" s="181"/>
      <c r="AT850" s="181"/>
      <c r="AU850" s="181"/>
      <c r="AV850" s="181"/>
      <c r="AW850" s="181"/>
      <c r="AX850" s="181"/>
      <c r="AY850" s="181"/>
      <c r="AZ850" s="181"/>
      <c r="BA850" s="181"/>
      <c r="BB850" s="181"/>
      <c r="BC850" s="181"/>
      <c r="BD850" s="181"/>
      <c r="BE850" s="181"/>
      <c r="BF850" s="181"/>
      <c r="BG850" s="181"/>
      <c r="BH850" s="181"/>
      <c r="BI850" s="181"/>
      <c r="BJ850" s="181"/>
      <c r="BK850" s="181"/>
      <c r="BL850" s="181"/>
    </row>
    <row r="851" spans="1:64" x14ac:dyDescent="0.2">
      <c r="A851" s="18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c r="AB851" s="181"/>
      <c r="AC851" s="181"/>
      <c r="AD851" s="181"/>
      <c r="AE851" s="181"/>
      <c r="AF851" s="181"/>
      <c r="AG851" s="181"/>
      <c r="AH851" s="181"/>
      <c r="AI851" s="181"/>
      <c r="AJ851" s="181"/>
      <c r="AK851" s="181"/>
      <c r="AL851" s="181"/>
      <c r="AM851" s="181"/>
      <c r="AN851" s="181"/>
      <c r="AO851" s="181"/>
      <c r="AP851" s="181"/>
      <c r="AQ851" s="181"/>
      <c r="AR851" s="181"/>
      <c r="AS851" s="181"/>
      <c r="AT851" s="181"/>
      <c r="AU851" s="181"/>
      <c r="AV851" s="181"/>
      <c r="AW851" s="181"/>
      <c r="AX851" s="181"/>
      <c r="AY851" s="181"/>
      <c r="AZ851" s="181"/>
      <c r="BA851" s="181"/>
      <c r="BB851" s="181"/>
      <c r="BC851" s="181"/>
      <c r="BD851" s="181"/>
      <c r="BE851" s="181"/>
      <c r="BF851" s="181"/>
      <c r="BG851" s="181"/>
      <c r="BH851" s="181"/>
      <c r="BI851" s="181"/>
      <c r="BJ851" s="181"/>
      <c r="BK851" s="181"/>
      <c r="BL851" s="181"/>
    </row>
    <row r="852" spans="1:64" x14ac:dyDescent="0.2">
      <c r="A852" s="18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c r="AB852" s="181"/>
      <c r="AC852" s="181"/>
      <c r="AD852" s="181"/>
      <c r="AE852" s="181"/>
      <c r="AF852" s="181"/>
      <c r="AG852" s="181"/>
      <c r="AH852" s="181"/>
      <c r="AI852" s="181"/>
      <c r="AJ852" s="181"/>
      <c r="AK852" s="181"/>
      <c r="AL852" s="181"/>
      <c r="AM852" s="181"/>
      <c r="AN852" s="181"/>
      <c r="AO852" s="181"/>
      <c r="AP852" s="181"/>
      <c r="AQ852" s="181"/>
      <c r="AR852" s="181"/>
      <c r="AS852" s="181"/>
      <c r="AT852" s="181"/>
      <c r="AU852" s="181"/>
      <c r="AV852" s="181"/>
      <c r="AW852" s="181"/>
      <c r="AX852" s="181"/>
      <c r="AY852" s="181"/>
      <c r="AZ852" s="181"/>
      <c r="BA852" s="181"/>
      <c r="BB852" s="181"/>
      <c r="BC852" s="181"/>
      <c r="BD852" s="181"/>
      <c r="BE852" s="181"/>
      <c r="BF852" s="181"/>
      <c r="BG852" s="181"/>
      <c r="BH852" s="181"/>
      <c r="BI852" s="181"/>
      <c r="BJ852" s="181"/>
      <c r="BK852" s="181"/>
      <c r="BL852" s="181"/>
    </row>
    <row r="853" spans="1:64" x14ac:dyDescent="0.2">
      <c r="A853" s="18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c r="AB853" s="181"/>
      <c r="AC853" s="181"/>
      <c r="AD853" s="181"/>
      <c r="AE853" s="181"/>
      <c r="AF853" s="181"/>
      <c r="AG853" s="181"/>
      <c r="AH853" s="181"/>
      <c r="AI853" s="181"/>
      <c r="AJ853" s="181"/>
      <c r="AK853" s="181"/>
      <c r="AL853" s="181"/>
      <c r="AM853" s="181"/>
      <c r="AN853" s="181"/>
      <c r="AO853" s="181"/>
      <c r="AP853" s="181"/>
      <c r="AQ853" s="181"/>
      <c r="AR853" s="181"/>
      <c r="AS853" s="181"/>
      <c r="AT853" s="181"/>
      <c r="AU853" s="181"/>
      <c r="AV853" s="181"/>
      <c r="AW853" s="181"/>
      <c r="AX853" s="181"/>
      <c r="AY853" s="181"/>
      <c r="AZ853" s="181"/>
      <c r="BA853" s="181"/>
      <c r="BB853" s="181"/>
      <c r="BC853" s="181"/>
      <c r="BD853" s="181"/>
      <c r="BE853" s="181"/>
      <c r="BF853" s="181"/>
      <c r="BG853" s="181"/>
      <c r="BH853" s="181"/>
      <c r="BI853" s="181"/>
      <c r="BJ853" s="181"/>
      <c r="BK853" s="181"/>
      <c r="BL853" s="181"/>
    </row>
    <row r="854" spans="1:64" x14ac:dyDescent="0.2">
      <c r="A854" s="18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c r="AB854" s="181"/>
      <c r="AC854" s="181"/>
      <c r="AD854" s="181"/>
      <c r="AE854" s="181"/>
      <c r="AF854" s="181"/>
      <c r="AG854" s="181"/>
      <c r="AH854" s="181"/>
      <c r="AI854" s="181"/>
      <c r="AJ854" s="181"/>
      <c r="AK854" s="181"/>
      <c r="AL854" s="181"/>
      <c r="AM854" s="181"/>
      <c r="AN854" s="181"/>
      <c r="AO854" s="181"/>
      <c r="AP854" s="181"/>
      <c r="AQ854" s="181"/>
      <c r="AR854" s="181"/>
      <c r="AS854" s="181"/>
      <c r="AT854" s="181"/>
      <c r="AU854" s="181"/>
      <c r="AV854" s="181"/>
      <c r="AW854" s="181"/>
      <c r="AX854" s="181"/>
      <c r="AY854" s="181"/>
      <c r="AZ854" s="181"/>
      <c r="BA854" s="181"/>
      <c r="BB854" s="181"/>
      <c r="BC854" s="181"/>
      <c r="BD854" s="181"/>
      <c r="BE854" s="181"/>
      <c r="BF854" s="181"/>
      <c r="BG854" s="181"/>
      <c r="BH854" s="181"/>
      <c r="BI854" s="181"/>
      <c r="BJ854" s="181"/>
      <c r="BK854" s="181"/>
      <c r="BL854" s="181"/>
    </row>
    <row r="855" spans="1:64" x14ac:dyDescent="0.2">
      <c r="A855" s="18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c r="AB855" s="181"/>
      <c r="AC855" s="181"/>
      <c r="AD855" s="181"/>
      <c r="AE855" s="181"/>
      <c r="AF855" s="181"/>
      <c r="AG855" s="181"/>
      <c r="AH855" s="181"/>
      <c r="AI855" s="181"/>
      <c r="AJ855" s="181"/>
      <c r="AK855" s="181"/>
      <c r="AL855" s="181"/>
      <c r="AM855" s="181"/>
      <c r="AN855" s="181"/>
      <c r="AO855" s="181"/>
      <c r="AP855" s="181"/>
      <c r="AQ855" s="181"/>
      <c r="AR855" s="181"/>
      <c r="AS855" s="181"/>
      <c r="AT855" s="181"/>
      <c r="AU855" s="181"/>
      <c r="AV855" s="181"/>
      <c r="AW855" s="181"/>
      <c r="AX855" s="181"/>
      <c r="AY855" s="181"/>
      <c r="AZ855" s="181"/>
      <c r="BA855" s="181"/>
      <c r="BB855" s="181"/>
      <c r="BC855" s="181"/>
      <c r="BD855" s="181"/>
      <c r="BE855" s="181"/>
      <c r="BF855" s="181"/>
      <c r="BG855" s="181"/>
      <c r="BH855" s="181"/>
      <c r="BI855" s="181"/>
      <c r="BJ855" s="181"/>
      <c r="BK855" s="181"/>
      <c r="BL855" s="181"/>
    </row>
    <row r="856" spans="1:64" x14ac:dyDescent="0.2">
      <c r="A856" s="18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c r="AB856" s="181"/>
      <c r="AC856" s="181"/>
      <c r="AD856" s="181"/>
      <c r="AE856" s="181"/>
      <c r="AF856" s="181"/>
      <c r="AG856" s="181"/>
      <c r="AH856" s="181"/>
      <c r="AI856" s="181"/>
      <c r="AJ856" s="181"/>
      <c r="AK856" s="181"/>
      <c r="AL856" s="181"/>
      <c r="AM856" s="181"/>
      <c r="AN856" s="181"/>
      <c r="AO856" s="181"/>
      <c r="AP856" s="181"/>
      <c r="AQ856" s="181"/>
      <c r="AR856" s="181"/>
      <c r="AS856" s="181"/>
      <c r="AT856" s="181"/>
      <c r="AU856" s="181"/>
      <c r="AV856" s="181"/>
      <c r="AW856" s="181"/>
      <c r="AX856" s="181"/>
      <c r="AY856" s="181"/>
      <c r="AZ856" s="181"/>
      <c r="BA856" s="181"/>
      <c r="BB856" s="181"/>
      <c r="BC856" s="181"/>
      <c r="BD856" s="181"/>
      <c r="BE856" s="181"/>
      <c r="BF856" s="181"/>
      <c r="BG856" s="181"/>
      <c r="BH856" s="181"/>
      <c r="BI856" s="181"/>
      <c r="BJ856" s="181"/>
      <c r="BK856" s="181"/>
      <c r="BL856" s="181"/>
    </row>
    <row r="857" spans="1:64" x14ac:dyDescent="0.2">
      <c r="A857" s="18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c r="AB857" s="181"/>
      <c r="AC857" s="181"/>
      <c r="AD857" s="181"/>
      <c r="AE857" s="181"/>
      <c r="AF857" s="181"/>
      <c r="AG857" s="181"/>
      <c r="AH857" s="181"/>
      <c r="AI857" s="181"/>
      <c r="AJ857" s="181"/>
      <c r="AK857" s="181"/>
      <c r="AL857" s="181"/>
      <c r="AM857" s="181"/>
      <c r="AN857" s="181"/>
      <c r="AO857" s="181"/>
      <c r="AP857" s="181"/>
      <c r="AQ857" s="181"/>
      <c r="AR857" s="181"/>
      <c r="AS857" s="181"/>
      <c r="AT857" s="181"/>
      <c r="AU857" s="181"/>
      <c r="AV857" s="181"/>
      <c r="AW857" s="181"/>
      <c r="AX857" s="181"/>
      <c r="AY857" s="181"/>
      <c r="AZ857" s="181"/>
      <c r="BA857" s="181"/>
      <c r="BB857" s="181"/>
      <c r="BC857" s="181"/>
      <c r="BD857" s="181"/>
      <c r="BE857" s="181"/>
      <c r="BF857" s="181"/>
      <c r="BG857" s="181"/>
      <c r="BH857" s="181"/>
      <c r="BI857" s="181"/>
      <c r="BJ857" s="181"/>
      <c r="BK857" s="181"/>
      <c r="BL857" s="181"/>
    </row>
    <row r="858" spans="1:64" x14ac:dyDescent="0.2">
      <c r="A858" s="18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c r="AB858" s="181"/>
      <c r="AC858" s="181"/>
      <c r="AD858" s="181"/>
      <c r="AE858" s="181"/>
      <c r="AF858" s="181"/>
      <c r="AG858" s="181"/>
      <c r="AH858" s="181"/>
      <c r="AI858" s="181"/>
      <c r="AJ858" s="181"/>
      <c r="AK858" s="181"/>
      <c r="AL858" s="181"/>
      <c r="AM858" s="181"/>
      <c r="AN858" s="181"/>
      <c r="AO858" s="181"/>
      <c r="AP858" s="181"/>
      <c r="AQ858" s="181"/>
      <c r="AR858" s="181"/>
      <c r="AS858" s="181"/>
      <c r="AT858" s="181"/>
      <c r="AU858" s="181"/>
      <c r="AV858" s="181"/>
      <c r="AW858" s="181"/>
      <c r="AX858" s="181"/>
      <c r="AY858" s="181"/>
      <c r="AZ858" s="181"/>
      <c r="BA858" s="181"/>
      <c r="BB858" s="181"/>
      <c r="BC858" s="181"/>
      <c r="BD858" s="181"/>
      <c r="BE858" s="181"/>
      <c r="BF858" s="181"/>
      <c r="BG858" s="181"/>
      <c r="BH858" s="181"/>
      <c r="BI858" s="181"/>
      <c r="BJ858" s="181"/>
      <c r="BK858" s="181"/>
      <c r="BL858" s="181"/>
    </row>
    <row r="859" spans="1:64" x14ac:dyDescent="0.2">
      <c r="A859" s="18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c r="AB859" s="181"/>
      <c r="AC859" s="181"/>
      <c r="AD859" s="181"/>
      <c r="AE859" s="181"/>
      <c r="AF859" s="181"/>
      <c r="AG859" s="181"/>
      <c r="AH859" s="181"/>
      <c r="AI859" s="181"/>
      <c r="AJ859" s="181"/>
      <c r="AK859" s="181"/>
      <c r="AL859" s="181"/>
      <c r="AM859" s="181"/>
      <c r="AN859" s="181"/>
      <c r="AO859" s="181"/>
      <c r="AP859" s="181"/>
      <c r="AQ859" s="181"/>
      <c r="AR859" s="181"/>
      <c r="AS859" s="181"/>
      <c r="AT859" s="181"/>
      <c r="AU859" s="181"/>
      <c r="AV859" s="181"/>
      <c r="AW859" s="181"/>
      <c r="AX859" s="181"/>
      <c r="AY859" s="181"/>
      <c r="AZ859" s="181"/>
      <c r="BA859" s="181"/>
      <c r="BB859" s="181"/>
      <c r="BC859" s="181"/>
      <c r="BD859" s="181"/>
      <c r="BE859" s="181"/>
      <c r="BF859" s="181"/>
      <c r="BG859" s="181"/>
      <c r="BH859" s="181"/>
      <c r="BI859" s="181"/>
      <c r="BJ859" s="181"/>
      <c r="BK859" s="181"/>
      <c r="BL859" s="181"/>
    </row>
    <row r="860" spans="1:64" x14ac:dyDescent="0.2">
      <c r="A860" s="18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c r="AB860" s="181"/>
      <c r="AC860" s="181"/>
      <c r="AD860" s="181"/>
      <c r="AE860" s="181"/>
      <c r="AF860" s="181"/>
      <c r="AG860" s="181"/>
      <c r="AH860" s="181"/>
      <c r="AI860" s="181"/>
      <c r="AJ860" s="181"/>
      <c r="AK860" s="181"/>
      <c r="AL860" s="181"/>
      <c r="AM860" s="181"/>
      <c r="AN860" s="181"/>
      <c r="AO860" s="181"/>
      <c r="AP860" s="181"/>
      <c r="AQ860" s="181"/>
      <c r="AR860" s="181"/>
      <c r="AS860" s="181"/>
      <c r="AT860" s="181"/>
      <c r="AU860" s="181"/>
      <c r="AV860" s="181"/>
      <c r="AW860" s="181"/>
      <c r="AX860" s="181"/>
      <c r="AY860" s="181"/>
      <c r="AZ860" s="181"/>
      <c r="BA860" s="181"/>
      <c r="BB860" s="181"/>
      <c r="BC860" s="181"/>
      <c r="BD860" s="181"/>
      <c r="BE860" s="181"/>
      <c r="BF860" s="181"/>
      <c r="BG860" s="181"/>
      <c r="BH860" s="181"/>
      <c r="BI860" s="181"/>
      <c r="BJ860" s="181"/>
      <c r="BK860" s="181"/>
      <c r="BL860" s="181"/>
    </row>
    <row r="861" spans="1:64" x14ac:dyDescent="0.2">
      <c r="A861" s="18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c r="AB861" s="181"/>
      <c r="AC861" s="181"/>
      <c r="AD861" s="181"/>
      <c r="AE861" s="181"/>
      <c r="AF861" s="181"/>
      <c r="AG861" s="181"/>
      <c r="AH861" s="181"/>
      <c r="AI861" s="181"/>
      <c r="AJ861" s="181"/>
      <c r="AK861" s="181"/>
      <c r="AL861" s="181"/>
      <c r="AM861" s="181"/>
      <c r="AN861" s="181"/>
      <c r="AO861" s="181"/>
      <c r="AP861" s="181"/>
      <c r="AQ861" s="181"/>
      <c r="AR861" s="181"/>
      <c r="AS861" s="181"/>
      <c r="AT861" s="181"/>
      <c r="AU861" s="181"/>
      <c r="AV861" s="181"/>
      <c r="AW861" s="181"/>
      <c r="AX861" s="181"/>
      <c r="AY861" s="181"/>
      <c r="AZ861" s="181"/>
      <c r="BA861" s="181"/>
      <c r="BB861" s="181"/>
      <c r="BC861" s="181"/>
      <c r="BD861" s="181"/>
      <c r="BE861" s="181"/>
      <c r="BF861" s="181"/>
      <c r="BG861" s="181"/>
      <c r="BH861" s="181"/>
      <c r="BI861" s="181"/>
      <c r="BJ861" s="181"/>
      <c r="BK861" s="181"/>
      <c r="BL861" s="181"/>
    </row>
    <row r="862" spans="1:64" x14ac:dyDescent="0.2">
      <c r="A862" s="18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c r="AB862" s="181"/>
      <c r="AC862" s="181"/>
      <c r="AD862" s="181"/>
      <c r="AE862" s="181"/>
      <c r="AF862" s="181"/>
      <c r="AG862" s="181"/>
      <c r="AH862" s="181"/>
      <c r="AI862" s="181"/>
      <c r="AJ862" s="181"/>
      <c r="AK862" s="181"/>
      <c r="AL862" s="181"/>
      <c r="AM862" s="181"/>
      <c r="AN862" s="181"/>
      <c r="AO862" s="181"/>
      <c r="AP862" s="181"/>
      <c r="AQ862" s="181"/>
      <c r="AR862" s="181"/>
      <c r="AS862" s="181"/>
      <c r="AT862" s="181"/>
      <c r="AU862" s="181"/>
      <c r="AV862" s="181"/>
      <c r="AW862" s="181"/>
      <c r="AX862" s="181"/>
      <c r="AY862" s="181"/>
      <c r="AZ862" s="181"/>
      <c r="BA862" s="181"/>
      <c r="BB862" s="181"/>
      <c r="BC862" s="181"/>
      <c r="BD862" s="181"/>
      <c r="BE862" s="181"/>
      <c r="BF862" s="181"/>
      <c r="BG862" s="181"/>
      <c r="BH862" s="181"/>
      <c r="BI862" s="181"/>
      <c r="BJ862" s="181"/>
      <c r="BK862" s="181"/>
      <c r="BL862" s="181"/>
    </row>
    <row r="863" spans="1:64" x14ac:dyDescent="0.2">
      <c r="A863" s="18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c r="AB863" s="181"/>
      <c r="AC863" s="181"/>
      <c r="AD863" s="181"/>
      <c r="AE863" s="181"/>
      <c r="AF863" s="181"/>
      <c r="AG863" s="181"/>
      <c r="AH863" s="181"/>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c r="BC863" s="181"/>
      <c r="BD863" s="181"/>
      <c r="BE863" s="181"/>
      <c r="BF863" s="181"/>
      <c r="BG863" s="181"/>
      <c r="BH863" s="181"/>
      <c r="BI863" s="181"/>
      <c r="BJ863" s="181"/>
      <c r="BK863" s="181"/>
      <c r="BL863" s="181"/>
    </row>
    <row r="864" spans="1:64" x14ac:dyDescent="0.2">
      <c r="A864" s="18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c r="AB864" s="181"/>
      <c r="AC864" s="181"/>
      <c r="AD864" s="181"/>
      <c r="AE864" s="181"/>
      <c r="AF864" s="181"/>
      <c r="AG864" s="181"/>
      <c r="AH864" s="181"/>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c r="BC864" s="181"/>
      <c r="BD864" s="181"/>
      <c r="BE864" s="181"/>
      <c r="BF864" s="181"/>
      <c r="BG864" s="181"/>
      <c r="BH864" s="181"/>
      <c r="BI864" s="181"/>
      <c r="BJ864" s="181"/>
      <c r="BK864" s="181"/>
      <c r="BL864" s="181"/>
    </row>
    <row r="865" spans="1:64" x14ac:dyDescent="0.2">
      <c r="A865" s="18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c r="AB865" s="181"/>
      <c r="AC865" s="181"/>
      <c r="AD865" s="181"/>
      <c r="AE865" s="181"/>
      <c r="AF865" s="181"/>
      <c r="AG865" s="181"/>
      <c r="AH865" s="181"/>
      <c r="AI865" s="181"/>
      <c r="AJ865" s="181"/>
      <c r="AK865" s="181"/>
      <c r="AL865" s="181"/>
      <c r="AM865" s="181"/>
      <c r="AN865" s="181"/>
      <c r="AO865" s="181"/>
      <c r="AP865" s="181"/>
      <c r="AQ865" s="181"/>
      <c r="AR865" s="181"/>
      <c r="AS865" s="181"/>
      <c r="AT865" s="181"/>
      <c r="AU865" s="181"/>
      <c r="AV865" s="181"/>
      <c r="AW865" s="181"/>
      <c r="AX865" s="181"/>
      <c r="AY865" s="181"/>
      <c r="AZ865" s="181"/>
      <c r="BA865" s="181"/>
      <c r="BB865" s="181"/>
      <c r="BC865" s="181"/>
      <c r="BD865" s="181"/>
      <c r="BE865" s="181"/>
      <c r="BF865" s="181"/>
      <c r="BG865" s="181"/>
      <c r="BH865" s="181"/>
      <c r="BI865" s="181"/>
      <c r="BJ865" s="181"/>
      <c r="BK865" s="181"/>
      <c r="BL865" s="181"/>
    </row>
    <row r="866" spans="1:64" x14ac:dyDescent="0.2">
      <c r="A866" s="18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c r="AB866" s="181"/>
      <c r="AC866" s="181"/>
      <c r="AD866" s="181"/>
      <c r="AE866" s="181"/>
      <c r="AF866" s="181"/>
      <c r="AG866" s="181"/>
      <c r="AH866" s="181"/>
      <c r="AI866" s="181"/>
      <c r="AJ866" s="181"/>
      <c r="AK866" s="181"/>
      <c r="AL866" s="181"/>
      <c r="AM866" s="181"/>
      <c r="AN866" s="181"/>
      <c r="AO866" s="181"/>
      <c r="AP866" s="181"/>
      <c r="AQ866" s="181"/>
      <c r="AR866" s="181"/>
      <c r="AS866" s="181"/>
      <c r="AT866" s="181"/>
      <c r="AU866" s="181"/>
      <c r="AV866" s="181"/>
      <c r="AW866" s="181"/>
      <c r="AX866" s="181"/>
      <c r="AY866" s="181"/>
      <c r="AZ866" s="181"/>
      <c r="BA866" s="181"/>
      <c r="BB866" s="181"/>
      <c r="BC866" s="181"/>
      <c r="BD866" s="181"/>
      <c r="BE866" s="181"/>
      <c r="BF866" s="181"/>
      <c r="BG866" s="181"/>
      <c r="BH866" s="181"/>
      <c r="BI866" s="181"/>
      <c r="BJ866" s="181"/>
      <c r="BK866" s="181"/>
      <c r="BL866" s="181"/>
    </row>
    <row r="867" spans="1:64" x14ac:dyDescent="0.2">
      <c r="A867" s="18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c r="AB867" s="181"/>
      <c r="AC867" s="181"/>
      <c r="AD867" s="181"/>
      <c r="AE867" s="181"/>
      <c r="AF867" s="181"/>
      <c r="AG867" s="181"/>
      <c r="AH867" s="181"/>
      <c r="AI867" s="181"/>
      <c r="AJ867" s="181"/>
      <c r="AK867" s="181"/>
      <c r="AL867" s="181"/>
      <c r="AM867" s="181"/>
      <c r="AN867" s="181"/>
      <c r="AO867" s="181"/>
      <c r="AP867" s="181"/>
      <c r="AQ867" s="181"/>
      <c r="AR867" s="181"/>
      <c r="AS867" s="181"/>
      <c r="AT867" s="181"/>
      <c r="AU867" s="181"/>
      <c r="AV867" s="181"/>
      <c r="AW867" s="181"/>
      <c r="AX867" s="181"/>
      <c r="AY867" s="181"/>
      <c r="AZ867" s="181"/>
      <c r="BA867" s="181"/>
      <c r="BB867" s="181"/>
      <c r="BC867" s="181"/>
      <c r="BD867" s="181"/>
      <c r="BE867" s="181"/>
      <c r="BF867" s="181"/>
      <c r="BG867" s="181"/>
      <c r="BH867" s="181"/>
      <c r="BI867" s="181"/>
      <c r="BJ867" s="181"/>
      <c r="BK867" s="181"/>
      <c r="BL867" s="181"/>
    </row>
    <row r="868" spans="1:64" x14ac:dyDescent="0.2">
      <c r="A868" s="18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c r="AB868" s="181"/>
      <c r="AC868" s="181"/>
      <c r="AD868" s="181"/>
      <c r="AE868" s="181"/>
      <c r="AF868" s="181"/>
      <c r="AG868" s="181"/>
      <c r="AH868" s="181"/>
      <c r="AI868" s="181"/>
      <c r="AJ868" s="181"/>
      <c r="AK868" s="181"/>
      <c r="AL868" s="181"/>
      <c r="AM868" s="181"/>
      <c r="AN868" s="181"/>
      <c r="AO868" s="181"/>
      <c r="AP868" s="181"/>
      <c r="AQ868" s="181"/>
      <c r="AR868" s="181"/>
      <c r="AS868" s="181"/>
      <c r="AT868" s="181"/>
      <c r="AU868" s="181"/>
      <c r="AV868" s="181"/>
      <c r="AW868" s="181"/>
      <c r="AX868" s="181"/>
      <c r="AY868" s="181"/>
      <c r="AZ868" s="181"/>
      <c r="BA868" s="181"/>
      <c r="BB868" s="181"/>
      <c r="BC868" s="181"/>
      <c r="BD868" s="181"/>
      <c r="BE868" s="181"/>
      <c r="BF868" s="181"/>
      <c r="BG868" s="181"/>
      <c r="BH868" s="181"/>
      <c r="BI868" s="181"/>
      <c r="BJ868" s="181"/>
      <c r="BK868" s="181"/>
      <c r="BL868" s="181"/>
    </row>
    <row r="869" spans="1:64" x14ac:dyDescent="0.2">
      <c r="A869" s="18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c r="AB869" s="181"/>
      <c r="AC869" s="181"/>
      <c r="AD869" s="181"/>
      <c r="AE869" s="181"/>
      <c r="AF869" s="181"/>
      <c r="AG869" s="181"/>
      <c r="AH869" s="181"/>
      <c r="AI869" s="181"/>
      <c r="AJ869" s="181"/>
      <c r="AK869" s="181"/>
      <c r="AL869" s="181"/>
      <c r="AM869" s="181"/>
      <c r="AN869" s="181"/>
      <c r="AO869" s="181"/>
      <c r="AP869" s="181"/>
      <c r="AQ869" s="181"/>
      <c r="AR869" s="181"/>
      <c r="AS869" s="181"/>
      <c r="AT869" s="181"/>
      <c r="AU869" s="181"/>
      <c r="AV869" s="181"/>
      <c r="AW869" s="181"/>
      <c r="AX869" s="181"/>
      <c r="AY869" s="181"/>
      <c r="AZ869" s="181"/>
      <c r="BA869" s="181"/>
      <c r="BB869" s="181"/>
      <c r="BC869" s="181"/>
      <c r="BD869" s="181"/>
      <c r="BE869" s="181"/>
      <c r="BF869" s="181"/>
      <c r="BG869" s="181"/>
      <c r="BH869" s="181"/>
      <c r="BI869" s="181"/>
      <c r="BJ869" s="181"/>
      <c r="BK869" s="181"/>
      <c r="BL869" s="181"/>
    </row>
    <row r="870" spans="1:64" x14ac:dyDescent="0.2">
      <c r="A870" s="18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c r="AB870" s="181"/>
      <c r="AC870" s="181"/>
      <c r="AD870" s="181"/>
      <c r="AE870" s="181"/>
      <c r="AF870" s="181"/>
      <c r="AG870" s="181"/>
      <c r="AH870" s="181"/>
      <c r="AI870" s="181"/>
      <c r="AJ870" s="181"/>
      <c r="AK870" s="181"/>
      <c r="AL870" s="181"/>
      <c r="AM870" s="181"/>
      <c r="AN870" s="181"/>
      <c r="AO870" s="181"/>
      <c r="AP870" s="181"/>
      <c r="AQ870" s="181"/>
      <c r="AR870" s="181"/>
      <c r="AS870" s="181"/>
      <c r="AT870" s="181"/>
      <c r="AU870" s="181"/>
      <c r="AV870" s="181"/>
      <c r="AW870" s="181"/>
      <c r="AX870" s="181"/>
      <c r="AY870" s="181"/>
      <c r="AZ870" s="181"/>
      <c r="BA870" s="181"/>
      <c r="BB870" s="181"/>
      <c r="BC870" s="181"/>
      <c r="BD870" s="181"/>
      <c r="BE870" s="181"/>
      <c r="BF870" s="181"/>
      <c r="BG870" s="181"/>
      <c r="BH870" s="181"/>
      <c r="BI870" s="181"/>
      <c r="BJ870" s="181"/>
      <c r="BK870" s="181"/>
      <c r="BL870" s="181"/>
    </row>
    <row r="871" spans="1:64" x14ac:dyDescent="0.2">
      <c r="A871" s="18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c r="AB871" s="181"/>
      <c r="AC871" s="181"/>
      <c r="AD871" s="181"/>
      <c r="AE871" s="181"/>
      <c r="AF871" s="181"/>
      <c r="AG871" s="181"/>
      <c r="AH871" s="181"/>
      <c r="AI871" s="181"/>
      <c r="AJ871" s="181"/>
      <c r="AK871" s="181"/>
      <c r="AL871" s="181"/>
      <c r="AM871" s="181"/>
      <c r="AN871" s="181"/>
      <c r="AO871" s="181"/>
      <c r="AP871" s="181"/>
      <c r="AQ871" s="181"/>
      <c r="AR871" s="181"/>
      <c r="AS871" s="181"/>
      <c r="AT871" s="181"/>
      <c r="AU871" s="181"/>
      <c r="AV871" s="181"/>
      <c r="AW871" s="181"/>
      <c r="AX871" s="181"/>
      <c r="AY871" s="181"/>
      <c r="AZ871" s="181"/>
      <c r="BA871" s="181"/>
      <c r="BB871" s="181"/>
      <c r="BC871" s="181"/>
      <c r="BD871" s="181"/>
      <c r="BE871" s="181"/>
      <c r="BF871" s="181"/>
      <c r="BG871" s="181"/>
      <c r="BH871" s="181"/>
      <c r="BI871" s="181"/>
      <c r="BJ871" s="181"/>
      <c r="BK871" s="181"/>
      <c r="BL871" s="181"/>
    </row>
    <row r="872" spans="1:64" x14ac:dyDescent="0.2">
      <c r="A872" s="18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c r="AB872" s="181"/>
      <c r="AC872" s="181"/>
      <c r="AD872" s="181"/>
      <c r="AE872" s="181"/>
      <c r="AF872" s="181"/>
      <c r="AG872" s="181"/>
      <c r="AH872" s="181"/>
      <c r="AI872" s="181"/>
      <c r="AJ872" s="181"/>
      <c r="AK872" s="181"/>
      <c r="AL872" s="181"/>
      <c r="AM872" s="181"/>
      <c r="AN872" s="181"/>
      <c r="AO872" s="181"/>
      <c r="AP872" s="181"/>
      <c r="AQ872" s="181"/>
      <c r="AR872" s="181"/>
      <c r="AS872" s="181"/>
      <c r="AT872" s="181"/>
      <c r="AU872" s="181"/>
      <c r="AV872" s="181"/>
      <c r="AW872" s="181"/>
      <c r="AX872" s="181"/>
      <c r="AY872" s="181"/>
      <c r="AZ872" s="181"/>
      <c r="BA872" s="181"/>
      <c r="BB872" s="181"/>
      <c r="BC872" s="181"/>
      <c r="BD872" s="181"/>
      <c r="BE872" s="181"/>
      <c r="BF872" s="181"/>
      <c r="BG872" s="181"/>
      <c r="BH872" s="181"/>
      <c r="BI872" s="181"/>
      <c r="BJ872" s="181"/>
      <c r="BK872" s="181"/>
      <c r="BL872" s="181"/>
    </row>
    <row r="873" spans="1:64" x14ac:dyDescent="0.2">
      <c r="A873" s="18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c r="AB873" s="181"/>
      <c r="AC873" s="181"/>
      <c r="AD873" s="181"/>
      <c r="AE873" s="181"/>
      <c r="AF873" s="181"/>
      <c r="AG873" s="181"/>
      <c r="AH873" s="181"/>
      <c r="AI873" s="181"/>
      <c r="AJ873" s="181"/>
      <c r="AK873" s="181"/>
      <c r="AL873" s="181"/>
      <c r="AM873" s="181"/>
      <c r="AN873" s="181"/>
      <c r="AO873" s="181"/>
      <c r="AP873" s="181"/>
      <c r="AQ873" s="181"/>
      <c r="AR873" s="181"/>
      <c r="AS873" s="181"/>
      <c r="AT873" s="181"/>
      <c r="AU873" s="181"/>
      <c r="AV873" s="181"/>
      <c r="AW873" s="181"/>
      <c r="AX873" s="181"/>
      <c r="AY873" s="181"/>
      <c r="AZ873" s="181"/>
      <c r="BA873" s="181"/>
      <c r="BB873" s="181"/>
      <c r="BC873" s="181"/>
      <c r="BD873" s="181"/>
      <c r="BE873" s="181"/>
      <c r="BF873" s="181"/>
      <c r="BG873" s="181"/>
      <c r="BH873" s="181"/>
      <c r="BI873" s="181"/>
      <c r="BJ873" s="181"/>
      <c r="BK873" s="181"/>
      <c r="BL873" s="181"/>
    </row>
    <row r="874" spans="1:64" x14ac:dyDescent="0.2">
      <c r="A874" s="18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c r="AB874" s="181"/>
      <c r="AC874" s="181"/>
      <c r="AD874" s="181"/>
      <c r="AE874" s="181"/>
      <c r="AF874" s="181"/>
      <c r="AG874" s="181"/>
      <c r="AH874" s="181"/>
      <c r="AI874" s="181"/>
      <c r="AJ874" s="181"/>
      <c r="AK874" s="181"/>
      <c r="AL874" s="181"/>
      <c r="AM874" s="181"/>
      <c r="AN874" s="181"/>
      <c r="AO874" s="181"/>
      <c r="AP874" s="181"/>
      <c r="AQ874" s="181"/>
      <c r="AR874" s="181"/>
      <c r="AS874" s="181"/>
      <c r="AT874" s="181"/>
      <c r="AU874" s="181"/>
      <c r="AV874" s="181"/>
      <c r="AW874" s="181"/>
      <c r="AX874" s="181"/>
      <c r="AY874" s="181"/>
      <c r="AZ874" s="181"/>
      <c r="BA874" s="181"/>
      <c r="BB874" s="181"/>
      <c r="BC874" s="181"/>
      <c r="BD874" s="181"/>
      <c r="BE874" s="181"/>
      <c r="BF874" s="181"/>
      <c r="BG874" s="181"/>
      <c r="BH874" s="181"/>
      <c r="BI874" s="181"/>
      <c r="BJ874" s="181"/>
      <c r="BK874" s="181"/>
      <c r="BL874" s="181"/>
    </row>
    <row r="875" spans="1:64" x14ac:dyDescent="0.2">
      <c r="A875" s="18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c r="AB875" s="181"/>
      <c r="AC875" s="181"/>
      <c r="AD875" s="181"/>
      <c r="AE875" s="181"/>
      <c r="AF875" s="181"/>
      <c r="AG875" s="181"/>
      <c r="AH875" s="181"/>
      <c r="AI875" s="181"/>
      <c r="AJ875" s="181"/>
      <c r="AK875" s="181"/>
      <c r="AL875" s="181"/>
      <c r="AM875" s="181"/>
      <c r="AN875" s="181"/>
      <c r="AO875" s="181"/>
      <c r="AP875" s="181"/>
      <c r="AQ875" s="181"/>
      <c r="AR875" s="181"/>
      <c r="AS875" s="181"/>
      <c r="AT875" s="181"/>
      <c r="AU875" s="181"/>
      <c r="AV875" s="181"/>
      <c r="AW875" s="181"/>
      <c r="AX875" s="181"/>
      <c r="AY875" s="181"/>
      <c r="AZ875" s="181"/>
      <c r="BA875" s="181"/>
      <c r="BB875" s="181"/>
      <c r="BC875" s="181"/>
      <c r="BD875" s="181"/>
      <c r="BE875" s="181"/>
      <c r="BF875" s="181"/>
      <c r="BG875" s="181"/>
      <c r="BH875" s="181"/>
      <c r="BI875" s="181"/>
      <c r="BJ875" s="181"/>
      <c r="BK875" s="181"/>
      <c r="BL875" s="181"/>
    </row>
    <row r="876" spans="1:64" x14ac:dyDescent="0.2">
      <c r="A876" s="18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c r="AB876" s="181"/>
      <c r="AC876" s="181"/>
      <c r="AD876" s="181"/>
      <c r="AE876" s="181"/>
      <c r="AF876" s="181"/>
      <c r="AG876" s="181"/>
      <c r="AH876" s="181"/>
      <c r="AI876" s="181"/>
      <c r="AJ876" s="181"/>
      <c r="AK876" s="181"/>
      <c r="AL876" s="181"/>
      <c r="AM876" s="181"/>
      <c r="AN876" s="181"/>
      <c r="AO876" s="181"/>
      <c r="AP876" s="181"/>
      <c r="AQ876" s="181"/>
      <c r="AR876" s="181"/>
      <c r="AS876" s="181"/>
      <c r="AT876" s="181"/>
      <c r="AU876" s="181"/>
      <c r="AV876" s="181"/>
      <c r="AW876" s="181"/>
      <c r="AX876" s="181"/>
      <c r="AY876" s="181"/>
      <c r="AZ876" s="181"/>
      <c r="BA876" s="181"/>
      <c r="BB876" s="181"/>
      <c r="BC876" s="181"/>
      <c r="BD876" s="181"/>
      <c r="BE876" s="181"/>
      <c r="BF876" s="181"/>
      <c r="BG876" s="181"/>
      <c r="BH876" s="181"/>
      <c r="BI876" s="181"/>
      <c r="BJ876" s="181"/>
      <c r="BK876" s="181"/>
      <c r="BL876" s="181"/>
    </row>
    <row r="877" spans="1:64" x14ac:dyDescent="0.2">
      <c r="A877" s="18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c r="AB877" s="181"/>
      <c r="AC877" s="181"/>
      <c r="AD877" s="181"/>
      <c r="AE877" s="181"/>
      <c r="AF877" s="181"/>
      <c r="AG877" s="181"/>
      <c r="AH877" s="181"/>
      <c r="AI877" s="181"/>
      <c r="AJ877" s="181"/>
      <c r="AK877" s="181"/>
      <c r="AL877" s="181"/>
      <c r="AM877" s="181"/>
      <c r="AN877" s="181"/>
      <c r="AO877" s="181"/>
      <c r="AP877" s="181"/>
      <c r="AQ877" s="181"/>
      <c r="AR877" s="181"/>
      <c r="AS877" s="181"/>
      <c r="AT877" s="181"/>
      <c r="AU877" s="181"/>
      <c r="AV877" s="181"/>
      <c r="AW877" s="181"/>
      <c r="AX877" s="181"/>
      <c r="AY877" s="181"/>
      <c r="AZ877" s="181"/>
      <c r="BA877" s="181"/>
      <c r="BB877" s="181"/>
      <c r="BC877" s="181"/>
      <c r="BD877" s="181"/>
      <c r="BE877" s="181"/>
      <c r="BF877" s="181"/>
      <c r="BG877" s="181"/>
      <c r="BH877" s="181"/>
      <c r="BI877" s="181"/>
      <c r="BJ877" s="181"/>
      <c r="BK877" s="181"/>
      <c r="BL877" s="181"/>
    </row>
    <row r="878" spans="1:64" x14ac:dyDescent="0.2">
      <c r="A878" s="18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c r="AB878" s="181"/>
      <c r="AC878" s="181"/>
      <c r="AD878" s="181"/>
      <c r="AE878" s="181"/>
      <c r="AF878" s="181"/>
      <c r="AG878" s="181"/>
      <c r="AH878" s="181"/>
      <c r="AI878" s="181"/>
      <c r="AJ878" s="181"/>
      <c r="AK878" s="181"/>
      <c r="AL878" s="181"/>
      <c r="AM878" s="181"/>
      <c r="AN878" s="181"/>
      <c r="AO878" s="181"/>
      <c r="AP878" s="181"/>
      <c r="AQ878" s="181"/>
      <c r="AR878" s="181"/>
      <c r="AS878" s="181"/>
      <c r="AT878" s="181"/>
      <c r="AU878" s="181"/>
      <c r="AV878" s="181"/>
      <c r="AW878" s="181"/>
      <c r="AX878" s="181"/>
      <c r="AY878" s="181"/>
      <c r="AZ878" s="181"/>
      <c r="BA878" s="181"/>
      <c r="BB878" s="181"/>
      <c r="BC878" s="181"/>
      <c r="BD878" s="181"/>
      <c r="BE878" s="181"/>
      <c r="BF878" s="181"/>
      <c r="BG878" s="181"/>
      <c r="BH878" s="181"/>
      <c r="BI878" s="181"/>
      <c r="BJ878" s="181"/>
      <c r="BK878" s="181"/>
      <c r="BL878" s="181"/>
    </row>
    <row r="879" spans="1:64" x14ac:dyDescent="0.2">
      <c r="A879" s="18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c r="AB879" s="181"/>
      <c r="AC879" s="181"/>
      <c r="AD879" s="181"/>
      <c r="AE879" s="181"/>
      <c r="AF879" s="181"/>
      <c r="AG879" s="181"/>
      <c r="AH879" s="181"/>
      <c r="AI879" s="181"/>
      <c r="AJ879" s="181"/>
      <c r="AK879" s="181"/>
      <c r="AL879" s="181"/>
      <c r="AM879" s="181"/>
      <c r="AN879" s="181"/>
      <c r="AO879" s="181"/>
      <c r="AP879" s="181"/>
      <c r="AQ879" s="181"/>
      <c r="AR879" s="181"/>
      <c r="AS879" s="181"/>
      <c r="AT879" s="181"/>
      <c r="AU879" s="181"/>
      <c r="AV879" s="181"/>
      <c r="AW879" s="181"/>
      <c r="AX879" s="181"/>
      <c r="AY879" s="181"/>
      <c r="AZ879" s="181"/>
      <c r="BA879" s="181"/>
      <c r="BB879" s="181"/>
      <c r="BC879" s="181"/>
      <c r="BD879" s="181"/>
      <c r="BE879" s="181"/>
      <c r="BF879" s="181"/>
      <c r="BG879" s="181"/>
      <c r="BH879" s="181"/>
      <c r="BI879" s="181"/>
      <c r="BJ879" s="181"/>
      <c r="BK879" s="181"/>
      <c r="BL879" s="181"/>
    </row>
    <row r="880" spans="1:64" x14ac:dyDescent="0.2">
      <c r="A880" s="18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c r="AB880" s="181"/>
      <c r="AC880" s="181"/>
      <c r="AD880" s="181"/>
      <c r="AE880" s="181"/>
      <c r="AF880" s="181"/>
      <c r="AG880" s="181"/>
      <c r="AH880" s="181"/>
      <c r="AI880" s="181"/>
      <c r="AJ880" s="181"/>
      <c r="AK880" s="181"/>
      <c r="AL880" s="181"/>
      <c r="AM880" s="181"/>
      <c r="AN880" s="181"/>
      <c r="AO880" s="181"/>
      <c r="AP880" s="181"/>
      <c r="AQ880" s="181"/>
      <c r="AR880" s="181"/>
      <c r="AS880" s="181"/>
      <c r="AT880" s="181"/>
      <c r="AU880" s="181"/>
      <c r="AV880" s="181"/>
      <c r="AW880" s="181"/>
      <c r="AX880" s="181"/>
      <c r="AY880" s="181"/>
      <c r="AZ880" s="181"/>
      <c r="BA880" s="181"/>
      <c r="BB880" s="181"/>
      <c r="BC880" s="181"/>
      <c r="BD880" s="181"/>
      <c r="BE880" s="181"/>
      <c r="BF880" s="181"/>
      <c r="BG880" s="181"/>
      <c r="BH880" s="181"/>
      <c r="BI880" s="181"/>
      <c r="BJ880" s="181"/>
      <c r="BK880" s="181"/>
      <c r="BL880" s="181"/>
    </row>
    <row r="881" spans="1:64" x14ac:dyDescent="0.2">
      <c r="A881" s="18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c r="AB881" s="181"/>
      <c r="AC881" s="181"/>
      <c r="AD881" s="181"/>
      <c r="AE881" s="181"/>
      <c r="AF881" s="181"/>
      <c r="AG881" s="181"/>
      <c r="AH881" s="181"/>
      <c r="AI881" s="181"/>
      <c r="AJ881" s="181"/>
      <c r="AK881" s="181"/>
      <c r="AL881" s="181"/>
      <c r="AM881" s="181"/>
      <c r="AN881" s="181"/>
      <c r="AO881" s="181"/>
      <c r="AP881" s="181"/>
      <c r="AQ881" s="181"/>
      <c r="AR881" s="181"/>
      <c r="AS881" s="181"/>
      <c r="AT881" s="181"/>
      <c r="AU881" s="181"/>
      <c r="AV881" s="181"/>
      <c r="AW881" s="181"/>
      <c r="AX881" s="181"/>
      <c r="AY881" s="181"/>
      <c r="AZ881" s="181"/>
      <c r="BA881" s="181"/>
      <c r="BB881" s="181"/>
      <c r="BC881" s="181"/>
      <c r="BD881" s="181"/>
      <c r="BE881" s="181"/>
      <c r="BF881" s="181"/>
      <c r="BG881" s="181"/>
      <c r="BH881" s="181"/>
      <c r="BI881" s="181"/>
      <c r="BJ881" s="181"/>
      <c r="BK881" s="181"/>
      <c r="BL881" s="181"/>
    </row>
    <row r="882" spans="1:64" x14ac:dyDescent="0.2">
      <c r="A882" s="18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c r="AB882" s="181"/>
      <c r="AC882" s="181"/>
      <c r="AD882" s="181"/>
      <c r="AE882" s="181"/>
      <c r="AF882" s="181"/>
      <c r="AG882" s="181"/>
      <c r="AH882" s="181"/>
      <c r="AI882" s="181"/>
      <c r="AJ882" s="181"/>
      <c r="AK882" s="181"/>
      <c r="AL882" s="181"/>
      <c r="AM882" s="181"/>
      <c r="AN882" s="181"/>
      <c r="AO882" s="181"/>
      <c r="AP882" s="181"/>
      <c r="AQ882" s="181"/>
      <c r="AR882" s="181"/>
      <c r="AS882" s="181"/>
      <c r="AT882" s="181"/>
      <c r="AU882" s="181"/>
      <c r="AV882" s="181"/>
      <c r="AW882" s="181"/>
      <c r="AX882" s="181"/>
      <c r="AY882" s="181"/>
      <c r="AZ882" s="181"/>
      <c r="BA882" s="181"/>
      <c r="BB882" s="181"/>
      <c r="BC882" s="181"/>
      <c r="BD882" s="181"/>
      <c r="BE882" s="181"/>
      <c r="BF882" s="181"/>
      <c r="BG882" s="181"/>
      <c r="BH882" s="181"/>
      <c r="BI882" s="181"/>
      <c r="BJ882" s="181"/>
      <c r="BK882" s="181"/>
      <c r="BL882" s="181"/>
    </row>
    <row r="883" spans="1:64" x14ac:dyDescent="0.2">
      <c r="A883" s="18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c r="AB883" s="181"/>
      <c r="AC883" s="181"/>
      <c r="AD883" s="181"/>
      <c r="AE883" s="181"/>
      <c r="AF883" s="181"/>
      <c r="AG883" s="181"/>
      <c r="AH883" s="181"/>
      <c r="AI883" s="181"/>
      <c r="AJ883" s="181"/>
      <c r="AK883" s="181"/>
      <c r="AL883" s="181"/>
      <c r="AM883" s="181"/>
      <c r="AN883" s="181"/>
      <c r="AO883" s="181"/>
      <c r="AP883" s="181"/>
      <c r="AQ883" s="181"/>
      <c r="AR883" s="181"/>
      <c r="AS883" s="181"/>
      <c r="AT883" s="181"/>
      <c r="AU883" s="181"/>
      <c r="AV883" s="181"/>
      <c r="AW883" s="181"/>
      <c r="AX883" s="181"/>
      <c r="AY883" s="181"/>
      <c r="AZ883" s="181"/>
      <c r="BA883" s="181"/>
      <c r="BB883" s="181"/>
      <c r="BC883" s="181"/>
      <c r="BD883" s="181"/>
      <c r="BE883" s="181"/>
      <c r="BF883" s="181"/>
      <c r="BG883" s="181"/>
      <c r="BH883" s="181"/>
      <c r="BI883" s="181"/>
      <c r="BJ883" s="181"/>
      <c r="BK883" s="181"/>
      <c r="BL883" s="181"/>
    </row>
    <row r="884" spans="1:64" x14ac:dyDescent="0.2">
      <c r="A884" s="18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c r="AB884" s="181"/>
      <c r="AC884" s="181"/>
      <c r="AD884" s="181"/>
      <c r="AE884" s="181"/>
      <c r="AF884" s="181"/>
      <c r="AG884" s="181"/>
      <c r="AH884" s="181"/>
      <c r="AI884" s="181"/>
      <c r="AJ884" s="181"/>
      <c r="AK884" s="181"/>
      <c r="AL884" s="181"/>
      <c r="AM884" s="181"/>
      <c r="AN884" s="181"/>
      <c r="AO884" s="181"/>
      <c r="AP884" s="181"/>
      <c r="AQ884" s="181"/>
      <c r="AR884" s="181"/>
      <c r="AS884" s="181"/>
      <c r="AT884" s="181"/>
      <c r="AU884" s="181"/>
      <c r="AV884" s="181"/>
      <c r="AW884" s="181"/>
      <c r="AX884" s="181"/>
      <c r="AY884" s="181"/>
      <c r="AZ884" s="181"/>
      <c r="BA884" s="181"/>
      <c r="BB884" s="181"/>
      <c r="BC884" s="181"/>
      <c r="BD884" s="181"/>
      <c r="BE884" s="181"/>
      <c r="BF884" s="181"/>
      <c r="BG884" s="181"/>
      <c r="BH884" s="181"/>
      <c r="BI884" s="181"/>
      <c r="BJ884" s="181"/>
      <c r="BK884" s="181"/>
      <c r="BL884" s="181"/>
    </row>
    <row r="885" spans="1:64" x14ac:dyDescent="0.2">
      <c r="A885" s="18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c r="AB885" s="181"/>
      <c r="AC885" s="181"/>
      <c r="AD885" s="181"/>
      <c r="AE885" s="181"/>
      <c r="AF885" s="181"/>
      <c r="AG885" s="181"/>
      <c r="AH885" s="181"/>
      <c r="AI885" s="181"/>
      <c r="AJ885" s="181"/>
      <c r="AK885" s="181"/>
      <c r="AL885" s="181"/>
      <c r="AM885" s="181"/>
      <c r="AN885" s="181"/>
      <c r="AO885" s="181"/>
      <c r="AP885" s="181"/>
      <c r="AQ885" s="181"/>
      <c r="AR885" s="181"/>
      <c r="AS885" s="181"/>
      <c r="AT885" s="181"/>
      <c r="AU885" s="181"/>
      <c r="AV885" s="181"/>
      <c r="AW885" s="181"/>
      <c r="AX885" s="181"/>
      <c r="AY885" s="181"/>
      <c r="AZ885" s="181"/>
      <c r="BA885" s="181"/>
      <c r="BB885" s="181"/>
      <c r="BC885" s="181"/>
      <c r="BD885" s="181"/>
      <c r="BE885" s="181"/>
      <c r="BF885" s="181"/>
      <c r="BG885" s="181"/>
      <c r="BH885" s="181"/>
      <c r="BI885" s="181"/>
      <c r="BJ885" s="181"/>
      <c r="BK885" s="181"/>
      <c r="BL885" s="181"/>
    </row>
    <row r="886" spans="1:64" x14ac:dyDescent="0.2">
      <c r="A886" s="18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c r="AB886" s="181"/>
      <c r="AC886" s="181"/>
      <c r="AD886" s="181"/>
      <c r="AE886" s="181"/>
      <c r="AF886" s="181"/>
      <c r="AG886" s="181"/>
      <c r="AH886" s="181"/>
      <c r="AI886" s="181"/>
      <c r="AJ886" s="181"/>
      <c r="AK886" s="181"/>
      <c r="AL886" s="181"/>
      <c r="AM886" s="181"/>
      <c r="AN886" s="181"/>
      <c r="AO886" s="181"/>
      <c r="AP886" s="181"/>
      <c r="AQ886" s="181"/>
      <c r="AR886" s="181"/>
      <c r="AS886" s="181"/>
      <c r="AT886" s="181"/>
      <c r="AU886" s="181"/>
      <c r="AV886" s="181"/>
      <c r="AW886" s="181"/>
      <c r="AX886" s="181"/>
      <c r="AY886" s="181"/>
      <c r="AZ886" s="181"/>
      <c r="BA886" s="181"/>
      <c r="BB886" s="181"/>
      <c r="BC886" s="181"/>
      <c r="BD886" s="181"/>
      <c r="BE886" s="181"/>
      <c r="BF886" s="181"/>
      <c r="BG886" s="181"/>
      <c r="BH886" s="181"/>
      <c r="BI886" s="181"/>
      <c r="BJ886" s="181"/>
      <c r="BK886" s="181"/>
      <c r="BL886" s="181"/>
    </row>
    <row r="887" spans="1:64" x14ac:dyDescent="0.2">
      <c r="A887" s="18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c r="AB887" s="181"/>
      <c r="AC887" s="181"/>
      <c r="AD887" s="181"/>
      <c r="AE887" s="181"/>
      <c r="AF887" s="181"/>
      <c r="AG887" s="181"/>
      <c r="AH887" s="181"/>
      <c r="AI887" s="181"/>
      <c r="AJ887" s="181"/>
      <c r="AK887" s="181"/>
      <c r="AL887" s="181"/>
      <c r="AM887" s="181"/>
      <c r="AN887" s="181"/>
      <c r="AO887" s="181"/>
      <c r="AP887" s="181"/>
      <c r="AQ887" s="181"/>
      <c r="AR887" s="181"/>
      <c r="AS887" s="181"/>
      <c r="AT887" s="181"/>
      <c r="AU887" s="181"/>
      <c r="AV887" s="181"/>
      <c r="AW887" s="181"/>
      <c r="AX887" s="181"/>
      <c r="AY887" s="181"/>
      <c r="AZ887" s="181"/>
      <c r="BA887" s="181"/>
      <c r="BB887" s="181"/>
      <c r="BC887" s="181"/>
      <c r="BD887" s="181"/>
      <c r="BE887" s="181"/>
      <c r="BF887" s="181"/>
      <c r="BG887" s="181"/>
      <c r="BH887" s="181"/>
      <c r="BI887" s="181"/>
      <c r="BJ887" s="181"/>
      <c r="BK887" s="181"/>
      <c r="BL887" s="181"/>
    </row>
    <row r="888" spans="1:64" x14ac:dyDescent="0.2">
      <c r="A888" s="18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c r="AB888" s="181"/>
      <c r="AC888" s="181"/>
      <c r="AD888" s="181"/>
      <c r="AE888" s="181"/>
      <c r="AF888" s="181"/>
      <c r="AG888" s="181"/>
      <c r="AH888" s="181"/>
      <c r="AI888" s="181"/>
      <c r="AJ888" s="181"/>
      <c r="AK888" s="181"/>
      <c r="AL888" s="181"/>
      <c r="AM888" s="181"/>
      <c r="AN888" s="181"/>
      <c r="AO888" s="181"/>
      <c r="AP888" s="181"/>
      <c r="AQ888" s="181"/>
      <c r="AR888" s="181"/>
      <c r="AS888" s="181"/>
      <c r="AT888" s="181"/>
      <c r="AU888" s="181"/>
      <c r="AV888" s="181"/>
      <c r="AW888" s="181"/>
      <c r="AX888" s="181"/>
      <c r="AY888" s="181"/>
      <c r="AZ888" s="181"/>
      <c r="BA888" s="181"/>
      <c r="BB888" s="181"/>
      <c r="BC888" s="181"/>
      <c r="BD888" s="181"/>
      <c r="BE888" s="181"/>
      <c r="BF888" s="181"/>
      <c r="BG888" s="181"/>
      <c r="BH888" s="181"/>
      <c r="BI888" s="181"/>
      <c r="BJ888" s="181"/>
      <c r="BK888" s="181"/>
      <c r="BL888" s="181"/>
    </row>
    <row r="889" spans="1:64" x14ac:dyDescent="0.2">
      <c r="A889" s="18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c r="AB889" s="181"/>
      <c r="AC889" s="181"/>
      <c r="AD889" s="181"/>
      <c r="AE889" s="181"/>
      <c r="AF889" s="181"/>
      <c r="AG889" s="181"/>
      <c r="AH889" s="181"/>
      <c r="AI889" s="181"/>
      <c r="AJ889" s="181"/>
      <c r="AK889" s="181"/>
      <c r="AL889" s="181"/>
      <c r="AM889" s="181"/>
      <c r="AN889" s="181"/>
      <c r="AO889" s="181"/>
      <c r="AP889" s="181"/>
      <c r="AQ889" s="181"/>
      <c r="AR889" s="181"/>
      <c r="AS889" s="181"/>
      <c r="AT889" s="181"/>
      <c r="AU889" s="181"/>
      <c r="AV889" s="181"/>
      <c r="AW889" s="181"/>
      <c r="AX889" s="181"/>
      <c r="AY889" s="181"/>
      <c r="AZ889" s="181"/>
      <c r="BA889" s="181"/>
      <c r="BB889" s="181"/>
      <c r="BC889" s="181"/>
      <c r="BD889" s="181"/>
      <c r="BE889" s="181"/>
      <c r="BF889" s="181"/>
      <c r="BG889" s="181"/>
      <c r="BH889" s="181"/>
      <c r="BI889" s="181"/>
      <c r="BJ889" s="181"/>
      <c r="BK889" s="181"/>
      <c r="BL889" s="181"/>
    </row>
    <row r="890" spans="1:64" x14ac:dyDescent="0.2">
      <c r="A890" s="18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c r="AB890" s="181"/>
      <c r="AC890" s="181"/>
      <c r="AD890" s="181"/>
      <c r="AE890" s="181"/>
      <c r="AF890" s="181"/>
      <c r="AG890" s="181"/>
      <c r="AH890" s="181"/>
      <c r="AI890" s="181"/>
      <c r="AJ890" s="181"/>
      <c r="AK890" s="181"/>
      <c r="AL890" s="181"/>
      <c r="AM890" s="181"/>
      <c r="AN890" s="181"/>
      <c r="AO890" s="181"/>
      <c r="AP890" s="181"/>
      <c r="AQ890" s="181"/>
      <c r="AR890" s="181"/>
      <c r="AS890" s="181"/>
      <c r="AT890" s="181"/>
      <c r="AU890" s="181"/>
      <c r="AV890" s="181"/>
      <c r="AW890" s="181"/>
      <c r="AX890" s="181"/>
      <c r="AY890" s="181"/>
      <c r="AZ890" s="181"/>
      <c r="BA890" s="181"/>
      <c r="BB890" s="181"/>
      <c r="BC890" s="181"/>
      <c r="BD890" s="181"/>
      <c r="BE890" s="181"/>
      <c r="BF890" s="181"/>
      <c r="BG890" s="181"/>
      <c r="BH890" s="181"/>
      <c r="BI890" s="181"/>
      <c r="BJ890" s="181"/>
      <c r="BK890" s="181"/>
      <c r="BL890" s="181"/>
    </row>
    <row r="891" spans="1:64" x14ac:dyDescent="0.2">
      <c r="A891" s="18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c r="AB891" s="181"/>
      <c r="AC891" s="181"/>
      <c r="AD891" s="181"/>
      <c r="AE891" s="181"/>
      <c r="AF891" s="181"/>
      <c r="AG891" s="181"/>
      <c r="AH891" s="181"/>
      <c r="AI891" s="181"/>
      <c r="AJ891" s="181"/>
      <c r="AK891" s="181"/>
      <c r="AL891" s="181"/>
      <c r="AM891" s="181"/>
      <c r="AN891" s="181"/>
      <c r="AO891" s="181"/>
      <c r="AP891" s="181"/>
      <c r="AQ891" s="181"/>
      <c r="AR891" s="181"/>
      <c r="AS891" s="181"/>
      <c r="AT891" s="181"/>
      <c r="AU891" s="181"/>
      <c r="AV891" s="181"/>
      <c r="AW891" s="181"/>
      <c r="AX891" s="181"/>
      <c r="AY891" s="181"/>
      <c r="AZ891" s="181"/>
      <c r="BA891" s="181"/>
      <c r="BB891" s="181"/>
      <c r="BC891" s="181"/>
      <c r="BD891" s="181"/>
      <c r="BE891" s="181"/>
      <c r="BF891" s="181"/>
      <c r="BG891" s="181"/>
      <c r="BH891" s="181"/>
      <c r="BI891" s="181"/>
      <c r="BJ891" s="181"/>
      <c r="BK891" s="181"/>
      <c r="BL891" s="181"/>
    </row>
    <row r="892" spans="1:64" x14ac:dyDescent="0.2">
      <c r="A892" s="18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c r="AB892" s="181"/>
      <c r="AC892" s="181"/>
      <c r="AD892" s="181"/>
      <c r="AE892" s="181"/>
      <c r="AF892" s="181"/>
      <c r="AG892" s="181"/>
      <c r="AH892" s="181"/>
      <c r="AI892" s="181"/>
      <c r="AJ892" s="181"/>
      <c r="AK892" s="181"/>
      <c r="AL892" s="181"/>
      <c r="AM892" s="181"/>
      <c r="AN892" s="181"/>
      <c r="AO892" s="181"/>
      <c r="AP892" s="181"/>
      <c r="AQ892" s="181"/>
      <c r="AR892" s="181"/>
      <c r="AS892" s="181"/>
      <c r="AT892" s="181"/>
      <c r="AU892" s="181"/>
      <c r="AV892" s="181"/>
      <c r="AW892" s="181"/>
      <c r="AX892" s="181"/>
      <c r="AY892" s="181"/>
      <c r="AZ892" s="181"/>
      <c r="BA892" s="181"/>
      <c r="BB892" s="181"/>
      <c r="BC892" s="181"/>
      <c r="BD892" s="181"/>
      <c r="BE892" s="181"/>
      <c r="BF892" s="181"/>
      <c r="BG892" s="181"/>
      <c r="BH892" s="181"/>
      <c r="BI892" s="181"/>
      <c r="BJ892" s="181"/>
      <c r="BK892" s="181"/>
      <c r="BL892" s="181"/>
    </row>
    <row r="893" spans="1:64" x14ac:dyDescent="0.2">
      <c r="A893" s="18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c r="AB893" s="181"/>
      <c r="AC893" s="181"/>
      <c r="AD893" s="181"/>
      <c r="AE893" s="181"/>
      <c r="AF893" s="181"/>
      <c r="AG893" s="181"/>
      <c r="AH893" s="181"/>
      <c r="AI893" s="181"/>
      <c r="AJ893" s="181"/>
      <c r="AK893" s="181"/>
      <c r="AL893" s="181"/>
      <c r="AM893" s="181"/>
      <c r="AN893" s="181"/>
      <c r="AO893" s="181"/>
      <c r="AP893" s="181"/>
      <c r="AQ893" s="181"/>
      <c r="AR893" s="181"/>
      <c r="AS893" s="181"/>
      <c r="AT893" s="181"/>
      <c r="AU893" s="181"/>
      <c r="AV893" s="181"/>
      <c r="AW893" s="181"/>
      <c r="AX893" s="181"/>
      <c r="AY893" s="181"/>
      <c r="AZ893" s="181"/>
      <c r="BA893" s="181"/>
      <c r="BB893" s="181"/>
      <c r="BC893" s="181"/>
      <c r="BD893" s="181"/>
      <c r="BE893" s="181"/>
      <c r="BF893" s="181"/>
      <c r="BG893" s="181"/>
      <c r="BH893" s="181"/>
      <c r="BI893" s="181"/>
      <c r="BJ893" s="181"/>
      <c r="BK893" s="181"/>
      <c r="BL893" s="181"/>
    </row>
    <row r="894" spans="1:64" x14ac:dyDescent="0.2">
      <c r="A894" s="18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c r="AB894" s="181"/>
      <c r="AC894" s="181"/>
      <c r="AD894" s="181"/>
      <c r="AE894" s="181"/>
      <c r="AF894" s="181"/>
      <c r="AG894" s="181"/>
      <c r="AH894" s="181"/>
      <c r="AI894" s="181"/>
      <c r="AJ894" s="181"/>
      <c r="AK894" s="181"/>
      <c r="AL894" s="181"/>
      <c r="AM894" s="181"/>
      <c r="AN894" s="181"/>
      <c r="AO894" s="181"/>
      <c r="AP894" s="181"/>
      <c r="AQ894" s="181"/>
      <c r="AR894" s="181"/>
      <c r="AS894" s="181"/>
      <c r="AT894" s="181"/>
      <c r="AU894" s="181"/>
      <c r="AV894" s="181"/>
      <c r="AW894" s="181"/>
      <c r="AX894" s="181"/>
      <c r="AY894" s="181"/>
      <c r="AZ894" s="181"/>
      <c r="BA894" s="181"/>
      <c r="BB894" s="181"/>
      <c r="BC894" s="181"/>
      <c r="BD894" s="181"/>
      <c r="BE894" s="181"/>
      <c r="BF894" s="181"/>
      <c r="BG894" s="181"/>
      <c r="BH894" s="181"/>
      <c r="BI894" s="181"/>
      <c r="BJ894" s="181"/>
      <c r="BK894" s="181"/>
      <c r="BL894" s="181"/>
    </row>
    <row r="895" spans="1:64" x14ac:dyDescent="0.2">
      <c r="A895" s="18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c r="AB895" s="181"/>
      <c r="AC895" s="181"/>
      <c r="AD895" s="181"/>
      <c r="AE895" s="181"/>
      <c r="AF895" s="181"/>
      <c r="AG895" s="181"/>
      <c r="AH895" s="181"/>
      <c r="AI895" s="181"/>
      <c r="AJ895" s="181"/>
      <c r="AK895" s="181"/>
      <c r="AL895" s="181"/>
      <c r="AM895" s="181"/>
      <c r="AN895" s="181"/>
      <c r="AO895" s="181"/>
      <c r="AP895" s="181"/>
      <c r="AQ895" s="181"/>
      <c r="AR895" s="181"/>
      <c r="AS895" s="181"/>
      <c r="AT895" s="181"/>
      <c r="AU895" s="181"/>
      <c r="AV895" s="181"/>
      <c r="AW895" s="181"/>
      <c r="AX895" s="181"/>
      <c r="AY895" s="181"/>
      <c r="AZ895" s="181"/>
      <c r="BA895" s="181"/>
      <c r="BB895" s="181"/>
      <c r="BC895" s="181"/>
      <c r="BD895" s="181"/>
      <c r="BE895" s="181"/>
      <c r="BF895" s="181"/>
      <c r="BG895" s="181"/>
      <c r="BH895" s="181"/>
      <c r="BI895" s="181"/>
      <c r="BJ895" s="181"/>
      <c r="BK895" s="181"/>
      <c r="BL895" s="181"/>
    </row>
    <row r="896" spans="1:64" x14ac:dyDescent="0.2">
      <c r="A896" s="18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c r="AB896" s="181"/>
      <c r="AC896" s="181"/>
      <c r="AD896" s="181"/>
      <c r="AE896" s="181"/>
      <c r="AF896" s="181"/>
      <c r="AG896" s="181"/>
      <c r="AH896" s="181"/>
      <c r="AI896" s="181"/>
      <c r="AJ896" s="181"/>
      <c r="AK896" s="181"/>
      <c r="AL896" s="181"/>
      <c r="AM896" s="181"/>
      <c r="AN896" s="181"/>
      <c r="AO896" s="181"/>
      <c r="AP896" s="181"/>
      <c r="AQ896" s="181"/>
      <c r="AR896" s="181"/>
      <c r="AS896" s="181"/>
      <c r="AT896" s="181"/>
      <c r="AU896" s="181"/>
      <c r="AV896" s="181"/>
      <c r="AW896" s="181"/>
      <c r="AX896" s="181"/>
      <c r="AY896" s="181"/>
      <c r="AZ896" s="181"/>
      <c r="BA896" s="181"/>
      <c r="BB896" s="181"/>
      <c r="BC896" s="181"/>
      <c r="BD896" s="181"/>
      <c r="BE896" s="181"/>
      <c r="BF896" s="181"/>
      <c r="BG896" s="181"/>
      <c r="BH896" s="181"/>
      <c r="BI896" s="181"/>
      <c r="BJ896" s="181"/>
      <c r="BK896" s="181"/>
      <c r="BL896" s="181"/>
    </row>
    <row r="897" spans="1:64" x14ac:dyDescent="0.2">
      <c r="A897" s="18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c r="AB897" s="181"/>
      <c r="AC897" s="181"/>
      <c r="AD897" s="181"/>
      <c r="AE897" s="181"/>
      <c r="AF897" s="181"/>
      <c r="AG897" s="181"/>
      <c r="AH897" s="181"/>
      <c r="AI897" s="181"/>
      <c r="AJ897" s="181"/>
      <c r="AK897" s="181"/>
      <c r="AL897" s="181"/>
      <c r="AM897" s="181"/>
      <c r="AN897" s="181"/>
      <c r="AO897" s="181"/>
      <c r="AP897" s="181"/>
      <c r="AQ897" s="181"/>
      <c r="AR897" s="181"/>
      <c r="AS897" s="181"/>
      <c r="AT897" s="181"/>
      <c r="AU897" s="181"/>
      <c r="AV897" s="181"/>
      <c r="AW897" s="181"/>
      <c r="AX897" s="181"/>
      <c r="AY897" s="181"/>
      <c r="AZ897" s="181"/>
      <c r="BA897" s="181"/>
      <c r="BB897" s="181"/>
      <c r="BC897" s="181"/>
      <c r="BD897" s="181"/>
      <c r="BE897" s="181"/>
      <c r="BF897" s="181"/>
      <c r="BG897" s="181"/>
      <c r="BH897" s="181"/>
      <c r="BI897" s="181"/>
      <c r="BJ897" s="181"/>
      <c r="BK897" s="181"/>
      <c r="BL897" s="181"/>
    </row>
    <row r="898" spans="1:64" x14ac:dyDescent="0.2">
      <c r="A898" s="18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c r="AB898" s="181"/>
      <c r="AC898" s="181"/>
      <c r="AD898" s="181"/>
      <c r="AE898" s="181"/>
      <c r="AF898" s="181"/>
      <c r="AG898" s="181"/>
      <c r="AH898" s="181"/>
      <c r="AI898" s="181"/>
      <c r="AJ898" s="181"/>
      <c r="AK898" s="181"/>
      <c r="AL898" s="181"/>
      <c r="AM898" s="181"/>
      <c r="AN898" s="181"/>
      <c r="AO898" s="181"/>
      <c r="AP898" s="181"/>
      <c r="AQ898" s="181"/>
      <c r="AR898" s="181"/>
      <c r="AS898" s="181"/>
      <c r="AT898" s="181"/>
      <c r="AU898" s="181"/>
      <c r="AV898" s="181"/>
      <c r="AW898" s="181"/>
      <c r="AX898" s="181"/>
      <c r="AY898" s="181"/>
      <c r="AZ898" s="181"/>
      <c r="BA898" s="181"/>
      <c r="BB898" s="181"/>
      <c r="BC898" s="181"/>
      <c r="BD898" s="181"/>
      <c r="BE898" s="181"/>
      <c r="BF898" s="181"/>
      <c r="BG898" s="181"/>
      <c r="BH898" s="181"/>
      <c r="BI898" s="181"/>
      <c r="BJ898" s="181"/>
      <c r="BK898" s="181"/>
      <c r="BL898" s="181"/>
    </row>
    <row r="899" spans="1:64" x14ac:dyDescent="0.2">
      <c r="A899" s="18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c r="AB899" s="181"/>
      <c r="AC899" s="181"/>
      <c r="AD899" s="181"/>
      <c r="AE899" s="181"/>
      <c r="AF899" s="181"/>
      <c r="AG899" s="181"/>
      <c r="AH899" s="181"/>
      <c r="AI899" s="181"/>
      <c r="AJ899" s="181"/>
      <c r="AK899" s="181"/>
      <c r="AL899" s="181"/>
      <c r="AM899" s="181"/>
      <c r="AN899" s="181"/>
      <c r="AO899" s="181"/>
      <c r="AP899" s="181"/>
      <c r="AQ899" s="181"/>
      <c r="AR899" s="181"/>
      <c r="AS899" s="181"/>
      <c r="AT899" s="181"/>
      <c r="AU899" s="181"/>
      <c r="AV899" s="181"/>
      <c r="AW899" s="181"/>
      <c r="AX899" s="181"/>
      <c r="AY899" s="181"/>
      <c r="AZ899" s="181"/>
      <c r="BA899" s="181"/>
      <c r="BB899" s="181"/>
      <c r="BC899" s="181"/>
      <c r="BD899" s="181"/>
      <c r="BE899" s="181"/>
      <c r="BF899" s="181"/>
      <c r="BG899" s="181"/>
      <c r="BH899" s="181"/>
      <c r="BI899" s="181"/>
      <c r="BJ899" s="181"/>
      <c r="BK899" s="181"/>
      <c r="BL899" s="181"/>
    </row>
    <row r="900" spans="1:64" x14ac:dyDescent="0.2">
      <c r="A900" s="18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c r="AB900" s="181"/>
      <c r="AC900" s="181"/>
      <c r="AD900" s="181"/>
      <c r="AE900" s="181"/>
      <c r="AF900" s="181"/>
      <c r="AG900" s="181"/>
      <c r="AH900" s="181"/>
      <c r="AI900" s="181"/>
      <c r="AJ900" s="181"/>
      <c r="AK900" s="181"/>
      <c r="AL900" s="181"/>
      <c r="AM900" s="181"/>
      <c r="AN900" s="181"/>
      <c r="AO900" s="181"/>
      <c r="AP900" s="181"/>
      <c r="AQ900" s="181"/>
      <c r="AR900" s="181"/>
      <c r="AS900" s="181"/>
      <c r="AT900" s="181"/>
      <c r="AU900" s="181"/>
      <c r="AV900" s="181"/>
      <c r="AW900" s="181"/>
      <c r="AX900" s="181"/>
      <c r="AY900" s="181"/>
      <c r="AZ900" s="181"/>
      <c r="BA900" s="181"/>
      <c r="BB900" s="181"/>
      <c r="BC900" s="181"/>
      <c r="BD900" s="181"/>
      <c r="BE900" s="181"/>
      <c r="BF900" s="181"/>
      <c r="BG900" s="181"/>
      <c r="BH900" s="181"/>
      <c r="BI900" s="181"/>
      <c r="BJ900" s="181"/>
      <c r="BK900" s="181"/>
      <c r="BL900" s="181"/>
    </row>
    <row r="901" spans="1:64" x14ac:dyDescent="0.2">
      <c r="A901" s="18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c r="AB901" s="181"/>
      <c r="AC901" s="181"/>
      <c r="AD901" s="181"/>
      <c r="AE901" s="181"/>
      <c r="AF901" s="181"/>
      <c r="AG901" s="181"/>
      <c r="AH901" s="181"/>
      <c r="AI901" s="181"/>
      <c r="AJ901" s="181"/>
      <c r="AK901" s="181"/>
      <c r="AL901" s="181"/>
      <c r="AM901" s="181"/>
      <c r="AN901" s="181"/>
      <c r="AO901" s="181"/>
      <c r="AP901" s="181"/>
      <c r="AQ901" s="181"/>
      <c r="AR901" s="181"/>
      <c r="AS901" s="181"/>
      <c r="AT901" s="181"/>
      <c r="AU901" s="181"/>
      <c r="AV901" s="181"/>
      <c r="AW901" s="181"/>
      <c r="AX901" s="181"/>
      <c r="AY901" s="181"/>
      <c r="AZ901" s="181"/>
      <c r="BA901" s="181"/>
      <c r="BB901" s="181"/>
      <c r="BC901" s="181"/>
      <c r="BD901" s="181"/>
      <c r="BE901" s="181"/>
      <c r="BF901" s="181"/>
      <c r="BG901" s="181"/>
      <c r="BH901" s="181"/>
      <c r="BI901" s="181"/>
      <c r="BJ901" s="181"/>
      <c r="BK901" s="181"/>
      <c r="BL901" s="181"/>
    </row>
    <row r="902" spans="1:64" x14ac:dyDescent="0.2">
      <c r="A902" s="18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c r="AB902" s="181"/>
      <c r="AC902" s="181"/>
      <c r="AD902" s="181"/>
      <c r="AE902" s="181"/>
      <c r="AF902" s="181"/>
      <c r="AG902" s="181"/>
      <c r="AH902" s="181"/>
      <c r="AI902" s="181"/>
      <c r="AJ902" s="181"/>
      <c r="AK902" s="181"/>
      <c r="AL902" s="181"/>
      <c r="AM902" s="181"/>
      <c r="AN902" s="181"/>
      <c r="AO902" s="181"/>
      <c r="AP902" s="181"/>
      <c r="AQ902" s="181"/>
      <c r="AR902" s="181"/>
      <c r="AS902" s="181"/>
      <c r="AT902" s="181"/>
      <c r="AU902" s="181"/>
      <c r="AV902" s="181"/>
      <c r="AW902" s="181"/>
      <c r="AX902" s="181"/>
      <c r="AY902" s="181"/>
      <c r="AZ902" s="181"/>
      <c r="BA902" s="181"/>
      <c r="BB902" s="181"/>
      <c r="BC902" s="181"/>
      <c r="BD902" s="181"/>
      <c r="BE902" s="181"/>
      <c r="BF902" s="181"/>
      <c r="BG902" s="181"/>
      <c r="BH902" s="181"/>
      <c r="BI902" s="181"/>
      <c r="BJ902" s="181"/>
      <c r="BK902" s="181"/>
      <c r="BL902" s="181"/>
    </row>
    <row r="903" spans="1:64" x14ac:dyDescent="0.2">
      <c r="A903" s="18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c r="AB903" s="181"/>
      <c r="AC903" s="181"/>
      <c r="AD903" s="181"/>
      <c r="AE903" s="181"/>
      <c r="AF903" s="181"/>
      <c r="AG903" s="181"/>
      <c r="AH903" s="181"/>
      <c r="AI903" s="181"/>
      <c r="AJ903" s="181"/>
      <c r="AK903" s="181"/>
      <c r="AL903" s="181"/>
      <c r="AM903" s="181"/>
      <c r="AN903" s="181"/>
      <c r="AO903" s="181"/>
      <c r="AP903" s="181"/>
      <c r="AQ903" s="181"/>
      <c r="AR903" s="181"/>
      <c r="AS903" s="181"/>
      <c r="AT903" s="181"/>
      <c r="AU903" s="181"/>
      <c r="AV903" s="181"/>
      <c r="AW903" s="181"/>
      <c r="AX903" s="181"/>
      <c r="AY903" s="181"/>
      <c r="AZ903" s="181"/>
      <c r="BA903" s="181"/>
      <c r="BB903" s="181"/>
      <c r="BC903" s="181"/>
      <c r="BD903" s="181"/>
      <c r="BE903" s="181"/>
      <c r="BF903" s="181"/>
      <c r="BG903" s="181"/>
      <c r="BH903" s="181"/>
      <c r="BI903" s="181"/>
      <c r="BJ903" s="181"/>
      <c r="BK903" s="181"/>
      <c r="BL903" s="181"/>
    </row>
    <row r="904" spans="1:64" x14ac:dyDescent="0.2">
      <c r="A904" s="18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c r="AB904" s="181"/>
      <c r="AC904" s="181"/>
      <c r="AD904" s="181"/>
      <c r="AE904" s="181"/>
      <c r="AF904" s="181"/>
      <c r="AG904" s="181"/>
      <c r="AH904" s="181"/>
      <c r="AI904" s="181"/>
      <c r="AJ904" s="181"/>
      <c r="AK904" s="181"/>
      <c r="AL904" s="181"/>
      <c r="AM904" s="181"/>
      <c r="AN904" s="181"/>
      <c r="AO904" s="181"/>
      <c r="AP904" s="181"/>
      <c r="AQ904" s="181"/>
      <c r="AR904" s="181"/>
      <c r="AS904" s="181"/>
      <c r="AT904" s="181"/>
      <c r="AU904" s="181"/>
      <c r="AV904" s="181"/>
      <c r="AW904" s="181"/>
      <c r="AX904" s="181"/>
      <c r="AY904" s="181"/>
      <c r="AZ904" s="181"/>
      <c r="BA904" s="181"/>
      <c r="BB904" s="181"/>
      <c r="BC904" s="181"/>
      <c r="BD904" s="181"/>
      <c r="BE904" s="181"/>
      <c r="BF904" s="181"/>
      <c r="BG904" s="181"/>
      <c r="BH904" s="181"/>
      <c r="BI904" s="181"/>
      <c r="BJ904" s="181"/>
      <c r="BK904" s="181"/>
      <c r="BL904" s="181"/>
    </row>
    <row r="905" spans="1:64" x14ac:dyDescent="0.2">
      <c r="A905" s="18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c r="AB905" s="181"/>
      <c r="AC905" s="181"/>
      <c r="AD905" s="181"/>
      <c r="AE905" s="181"/>
      <c r="AF905" s="181"/>
      <c r="AG905" s="181"/>
      <c r="AH905" s="181"/>
      <c r="AI905" s="181"/>
      <c r="AJ905" s="181"/>
      <c r="AK905" s="181"/>
      <c r="AL905" s="181"/>
      <c r="AM905" s="181"/>
      <c r="AN905" s="181"/>
      <c r="AO905" s="181"/>
      <c r="AP905" s="181"/>
      <c r="AQ905" s="181"/>
      <c r="AR905" s="181"/>
      <c r="AS905" s="181"/>
      <c r="AT905" s="181"/>
      <c r="AU905" s="181"/>
      <c r="AV905" s="181"/>
      <c r="AW905" s="181"/>
      <c r="AX905" s="181"/>
      <c r="AY905" s="181"/>
      <c r="AZ905" s="181"/>
      <c r="BA905" s="181"/>
      <c r="BB905" s="181"/>
      <c r="BC905" s="181"/>
      <c r="BD905" s="181"/>
      <c r="BE905" s="181"/>
      <c r="BF905" s="181"/>
      <c r="BG905" s="181"/>
      <c r="BH905" s="181"/>
      <c r="BI905" s="181"/>
      <c r="BJ905" s="181"/>
      <c r="BK905" s="181"/>
      <c r="BL905" s="181"/>
    </row>
    <row r="906" spans="1:64" x14ac:dyDescent="0.2">
      <c r="A906" s="18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c r="AB906" s="181"/>
      <c r="AC906" s="181"/>
      <c r="AD906" s="181"/>
      <c r="AE906" s="181"/>
      <c r="AF906" s="181"/>
      <c r="AG906" s="181"/>
      <c r="AH906" s="181"/>
      <c r="AI906" s="181"/>
      <c r="AJ906" s="181"/>
      <c r="AK906" s="181"/>
      <c r="AL906" s="181"/>
      <c r="AM906" s="181"/>
      <c r="AN906" s="181"/>
      <c r="AO906" s="181"/>
      <c r="AP906" s="181"/>
      <c r="AQ906" s="181"/>
      <c r="AR906" s="181"/>
      <c r="AS906" s="181"/>
      <c r="AT906" s="181"/>
      <c r="AU906" s="181"/>
      <c r="AV906" s="181"/>
      <c r="AW906" s="181"/>
      <c r="AX906" s="181"/>
      <c r="AY906" s="181"/>
      <c r="AZ906" s="181"/>
      <c r="BA906" s="181"/>
      <c r="BB906" s="181"/>
      <c r="BC906" s="181"/>
      <c r="BD906" s="181"/>
      <c r="BE906" s="181"/>
      <c r="BF906" s="181"/>
      <c r="BG906" s="181"/>
      <c r="BH906" s="181"/>
      <c r="BI906" s="181"/>
      <c r="BJ906" s="181"/>
      <c r="BK906" s="181"/>
      <c r="BL906" s="181"/>
    </row>
    <row r="907" spans="1:64" x14ac:dyDescent="0.2">
      <c r="A907" s="18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c r="AB907" s="181"/>
      <c r="AC907" s="181"/>
      <c r="AD907" s="181"/>
      <c r="AE907" s="181"/>
      <c r="AF907" s="181"/>
      <c r="AG907" s="181"/>
      <c r="AH907" s="181"/>
      <c r="AI907" s="181"/>
      <c r="AJ907" s="181"/>
      <c r="AK907" s="181"/>
      <c r="AL907" s="181"/>
      <c r="AM907" s="181"/>
      <c r="AN907" s="181"/>
      <c r="AO907" s="181"/>
      <c r="AP907" s="181"/>
      <c r="AQ907" s="181"/>
      <c r="AR907" s="181"/>
      <c r="AS907" s="181"/>
      <c r="AT907" s="181"/>
      <c r="AU907" s="181"/>
      <c r="AV907" s="181"/>
      <c r="AW907" s="181"/>
      <c r="AX907" s="181"/>
      <c r="AY907" s="181"/>
      <c r="AZ907" s="181"/>
      <c r="BA907" s="181"/>
      <c r="BB907" s="181"/>
      <c r="BC907" s="181"/>
      <c r="BD907" s="181"/>
      <c r="BE907" s="181"/>
      <c r="BF907" s="181"/>
      <c r="BG907" s="181"/>
      <c r="BH907" s="181"/>
      <c r="BI907" s="181"/>
      <c r="BJ907" s="181"/>
      <c r="BK907" s="181"/>
      <c r="BL907" s="181"/>
    </row>
    <row r="908" spans="1:64" x14ac:dyDescent="0.2">
      <c r="A908" s="18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c r="AB908" s="181"/>
      <c r="AC908" s="181"/>
      <c r="AD908" s="181"/>
      <c r="AE908" s="181"/>
      <c r="AF908" s="181"/>
      <c r="AG908" s="181"/>
      <c r="AH908" s="181"/>
      <c r="AI908" s="181"/>
      <c r="AJ908" s="181"/>
      <c r="AK908" s="181"/>
      <c r="AL908" s="181"/>
      <c r="AM908" s="181"/>
      <c r="AN908" s="181"/>
      <c r="AO908" s="181"/>
      <c r="AP908" s="181"/>
      <c r="AQ908" s="181"/>
      <c r="AR908" s="181"/>
      <c r="AS908" s="181"/>
      <c r="AT908" s="181"/>
      <c r="AU908" s="181"/>
      <c r="AV908" s="181"/>
      <c r="AW908" s="181"/>
      <c r="AX908" s="181"/>
      <c r="AY908" s="181"/>
      <c r="AZ908" s="181"/>
      <c r="BA908" s="181"/>
      <c r="BB908" s="181"/>
      <c r="BC908" s="181"/>
      <c r="BD908" s="181"/>
      <c r="BE908" s="181"/>
      <c r="BF908" s="181"/>
      <c r="BG908" s="181"/>
      <c r="BH908" s="181"/>
      <c r="BI908" s="181"/>
      <c r="BJ908" s="181"/>
      <c r="BK908" s="181"/>
      <c r="BL908" s="181"/>
    </row>
    <row r="909" spans="1:64" x14ac:dyDescent="0.2">
      <c r="A909" s="18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c r="AB909" s="181"/>
      <c r="AC909" s="181"/>
      <c r="AD909" s="181"/>
      <c r="AE909" s="181"/>
      <c r="AF909" s="181"/>
      <c r="AG909" s="181"/>
      <c r="AH909" s="181"/>
      <c r="AI909" s="181"/>
      <c r="AJ909" s="181"/>
      <c r="AK909" s="181"/>
      <c r="AL909" s="181"/>
      <c r="AM909" s="181"/>
      <c r="AN909" s="181"/>
      <c r="AO909" s="181"/>
      <c r="AP909" s="181"/>
      <c r="AQ909" s="181"/>
      <c r="AR909" s="181"/>
      <c r="AS909" s="181"/>
      <c r="AT909" s="181"/>
      <c r="AU909" s="181"/>
      <c r="AV909" s="181"/>
      <c r="AW909" s="181"/>
      <c r="AX909" s="181"/>
      <c r="AY909" s="181"/>
      <c r="AZ909" s="181"/>
      <c r="BA909" s="181"/>
      <c r="BB909" s="181"/>
      <c r="BC909" s="181"/>
      <c r="BD909" s="181"/>
      <c r="BE909" s="181"/>
      <c r="BF909" s="181"/>
      <c r="BG909" s="181"/>
      <c r="BH909" s="181"/>
      <c r="BI909" s="181"/>
      <c r="BJ909" s="181"/>
      <c r="BK909" s="181"/>
      <c r="BL909" s="181"/>
    </row>
    <row r="910" spans="1:64" x14ac:dyDescent="0.2">
      <c r="A910" s="18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c r="AB910" s="181"/>
      <c r="AC910" s="181"/>
      <c r="AD910" s="181"/>
      <c r="AE910" s="181"/>
      <c r="AF910" s="181"/>
      <c r="AG910" s="181"/>
      <c r="AH910" s="181"/>
      <c r="AI910" s="181"/>
      <c r="AJ910" s="181"/>
      <c r="AK910" s="181"/>
      <c r="AL910" s="181"/>
      <c r="AM910" s="181"/>
      <c r="AN910" s="181"/>
      <c r="AO910" s="181"/>
      <c r="AP910" s="181"/>
      <c r="AQ910" s="181"/>
      <c r="AR910" s="181"/>
      <c r="AS910" s="181"/>
      <c r="AT910" s="181"/>
      <c r="AU910" s="181"/>
      <c r="AV910" s="181"/>
      <c r="AW910" s="181"/>
      <c r="AX910" s="181"/>
      <c r="AY910" s="181"/>
      <c r="AZ910" s="181"/>
      <c r="BA910" s="181"/>
      <c r="BB910" s="181"/>
      <c r="BC910" s="181"/>
      <c r="BD910" s="181"/>
      <c r="BE910" s="181"/>
      <c r="BF910" s="181"/>
      <c r="BG910" s="181"/>
      <c r="BH910" s="181"/>
      <c r="BI910" s="181"/>
      <c r="BJ910" s="181"/>
      <c r="BK910" s="181"/>
      <c r="BL910" s="181"/>
    </row>
    <row r="911" spans="1:64" x14ac:dyDescent="0.2">
      <c r="A911" s="18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c r="AB911" s="181"/>
      <c r="AC911" s="181"/>
      <c r="AD911" s="181"/>
      <c r="AE911" s="181"/>
      <c r="AF911" s="181"/>
      <c r="AG911" s="181"/>
      <c r="AH911" s="181"/>
      <c r="AI911" s="181"/>
      <c r="AJ911" s="181"/>
      <c r="AK911" s="181"/>
      <c r="AL911" s="181"/>
      <c r="AM911" s="181"/>
      <c r="AN911" s="181"/>
      <c r="AO911" s="181"/>
      <c r="AP911" s="181"/>
      <c r="AQ911" s="181"/>
      <c r="AR911" s="181"/>
      <c r="AS911" s="181"/>
      <c r="AT911" s="181"/>
      <c r="AU911" s="181"/>
      <c r="AV911" s="181"/>
      <c r="AW911" s="181"/>
      <c r="AX911" s="181"/>
      <c r="AY911" s="181"/>
      <c r="AZ911" s="181"/>
      <c r="BA911" s="181"/>
      <c r="BB911" s="181"/>
      <c r="BC911" s="181"/>
      <c r="BD911" s="181"/>
      <c r="BE911" s="181"/>
      <c r="BF911" s="181"/>
      <c r="BG911" s="181"/>
      <c r="BH911" s="181"/>
      <c r="BI911" s="181"/>
      <c r="BJ911" s="181"/>
      <c r="BK911" s="181"/>
      <c r="BL911" s="181"/>
    </row>
    <row r="912" spans="1:64" x14ac:dyDescent="0.2">
      <c r="A912" s="18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c r="AB912" s="181"/>
      <c r="AC912" s="181"/>
      <c r="AD912" s="181"/>
      <c r="AE912" s="181"/>
      <c r="AF912" s="181"/>
      <c r="AG912" s="181"/>
      <c r="AH912" s="181"/>
      <c r="AI912" s="181"/>
      <c r="AJ912" s="181"/>
      <c r="AK912" s="181"/>
      <c r="AL912" s="181"/>
      <c r="AM912" s="181"/>
      <c r="AN912" s="181"/>
      <c r="AO912" s="181"/>
      <c r="AP912" s="181"/>
      <c r="AQ912" s="181"/>
      <c r="AR912" s="181"/>
      <c r="AS912" s="181"/>
      <c r="AT912" s="181"/>
      <c r="AU912" s="181"/>
      <c r="AV912" s="181"/>
      <c r="AW912" s="181"/>
      <c r="AX912" s="181"/>
      <c r="AY912" s="181"/>
      <c r="AZ912" s="181"/>
      <c r="BA912" s="181"/>
      <c r="BB912" s="181"/>
      <c r="BC912" s="181"/>
      <c r="BD912" s="181"/>
      <c r="BE912" s="181"/>
      <c r="BF912" s="181"/>
      <c r="BG912" s="181"/>
      <c r="BH912" s="181"/>
      <c r="BI912" s="181"/>
      <c r="BJ912" s="181"/>
      <c r="BK912" s="181"/>
      <c r="BL912" s="181"/>
    </row>
    <row r="913" spans="1:64" x14ac:dyDescent="0.2">
      <c r="A913" s="18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c r="AB913" s="181"/>
      <c r="AC913" s="181"/>
      <c r="AD913" s="181"/>
      <c r="AE913" s="181"/>
      <c r="AF913" s="181"/>
      <c r="AG913" s="181"/>
      <c r="AH913" s="181"/>
      <c r="AI913" s="181"/>
      <c r="AJ913" s="181"/>
      <c r="AK913" s="181"/>
      <c r="AL913" s="181"/>
      <c r="AM913" s="181"/>
      <c r="AN913" s="181"/>
      <c r="AO913" s="181"/>
      <c r="AP913" s="181"/>
      <c r="AQ913" s="181"/>
      <c r="AR913" s="181"/>
      <c r="AS913" s="181"/>
      <c r="AT913" s="181"/>
      <c r="AU913" s="181"/>
      <c r="AV913" s="181"/>
      <c r="AW913" s="181"/>
      <c r="AX913" s="181"/>
      <c r="AY913" s="181"/>
      <c r="AZ913" s="181"/>
      <c r="BA913" s="181"/>
      <c r="BB913" s="181"/>
      <c r="BC913" s="181"/>
      <c r="BD913" s="181"/>
      <c r="BE913" s="181"/>
      <c r="BF913" s="181"/>
      <c r="BG913" s="181"/>
      <c r="BH913" s="181"/>
      <c r="BI913" s="181"/>
      <c r="BJ913" s="181"/>
      <c r="BK913" s="181"/>
      <c r="BL913" s="181"/>
    </row>
    <row r="914" spans="1:64" x14ac:dyDescent="0.2">
      <c r="A914" s="18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c r="AB914" s="181"/>
      <c r="AC914" s="181"/>
      <c r="AD914" s="181"/>
      <c r="AE914" s="181"/>
      <c r="AF914" s="181"/>
      <c r="AG914" s="181"/>
      <c r="AH914" s="181"/>
      <c r="AI914" s="181"/>
      <c r="AJ914" s="181"/>
      <c r="AK914" s="181"/>
      <c r="AL914" s="181"/>
      <c r="AM914" s="181"/>
      <c r="AN914" s="181"/>
      <c r="AO914" s="181"/>
      <c r="AP914" s="181"/>
      <c r="AQ914" s="181"/>
      <c r="AR914" s="181"/>
      <c r="AS914" s="181"/>
      <c r="AT914" s="181"/>
      <c r="AU914" s="181"/>
      <c r="AV914" s="181"/>
      <c r="AW914" s="181"/>
      <c r="AX914" s="181"/>
      <c r="AY914" s="181"/>
      <c r="AZ914" s="181"/>
      <c r="BA914" s="181"/>
      <c r="BB914" s="181"/>
      <c r="BC914" s="181"/>
      <c r="BD914" s="181"/>
      <c r="BE914" s="181"/>
      <c r="BF914" s="181"/>
      <c r="BG914" s="181"/>
      <c r="BH914" s="181"/>
      <c r="BI914" s="181"/>
      <c r="BJ914" s="181"/>
      <c r="BK914" s="181"/>
      <c r="BL914" s="181"/>
    </row>
    <row r="915" spans="1:64" x14ac:dyDescent="0.2">
      <c r="A915" s="18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c r="AB915" s="181"/>
      <c r="AC915" s="181"/>
      <c r="AD915" s="181"/>
      <c r="AE915" s="181"/>
      <c r="AF915" s="181"/>
      <c r="AG915" s="181"/>
      <c r="AH915" s="181"/>
      <c r="AI915" s="181"/>
      <c r="AJ915" s="181"/>
      <c r="AK915" s="181"/>
      <c r="AL915" s="181"/>
      <c r="AM915" s="181"/>
      <c r="AN915" s="181"/>
      <c r="AO915" s="181"/>
      <c r="AP915" s="181"/>
      <c r="AQ915" s="181"/>
      <c r="AR915" s="181"/>
      <c r="AS915" s="181"/>
      <c r="AT915" s="181"/>
      <c r="AU915" s="181"/>
      <c r="AV915" s="181"/>
      <c r="AW915" s="181"/>
      <c r="AX915" s="181"/>
      <c r="AY915" s="181"/>
      <c r="AZ915" s="181"/>
      <c r="BA915" s="181"/>
      <c r="BB915" s="181"/>
      <c r="BC915" s="181"/>
      <c r="BD915" s="181"/>
      <c r="BE915" s="181"/>
      <c r="BF915" s="181"/>
      <c r="BG915" s="181"/>
      <c r="BH915" s="181"/>
      <c r="BI915" s="181"/>
      <c r="BJ915" s="181"/>
      <c r="BK915" s="181"/>
      <c r="BL915" s="181"/>
    </row>
    <row r="916" spans="1:64" x14ac:dyDescent="0.2">
      <c r="A916" s="18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c r="AB916" s="181"/>
      <c r="AC916" s="181"/>
      <c r="AD916" s="181"/>
      <c r="AE916" s="181"/>
      <c r="AF916" s="181"/>
      <c r="AG916" s="181"/>
      <c r="AH916" s="181"/>
      <c r="AI916" s="181"/>
      <c r="AJ916" s="181"/>
      <c r="AK916" s="181"/>
      <c r="AL916" s="181"/>
      <c r="AM916" s="181"/>
      <c r="AN916" s="181"/>
      <c r="AO916" s="181"/>
      <c r="AP916" s="181"/>
      <c r="AQ916" s="181"/>
      <c r="AR916" s="181"/>
      <c r="AS916" s="181"/>
      <c r="AT916" s="181"/>
      <c r="AU916" s="181"/>
      <c r="AV916" s="181"/>
      <c r="AW916" s="181"/>
      <c r="AX916" s="181"/>
      <c r="AY916" s="181"/>
      <c r="AZ916" s="181"/>
      <c r="BA916" s="181"/>
      <c r="BB916" s="181"/>
      <c r="BC916" s="181"/>
      <c r="BD916" s="181"/>
      <c r="BE916" s="181"/>
      <c r="BF916" s="181"/>
      <c r="BG916" s="181"/>
      <c r="BH916" s="181"/>
      <c r="BI916" s="181"/>
      <c r="BJ916" s="181"/>
      <c r="BK916" s="181"/>
      <c r="BL916" s="181"/>
    </row>
    <row r="917" spans="1:64" x14ac:dyDescent="0.2">
      <c r="A917" s="18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c r="AB917" s="181"/>
      <c r="AC917" s="181"/>
      <c r="AD917" s="181"/>
      <c r="AE917" s="181"/>
      <c r="AF917" s="181"/>
      <c r="AG917" s="181"/>
      <c r="AH917" s="181"/>
      <c r="AI917" s="181"/>
      <c r="AJ917" s="181"/>
      <c r="AK917" s="181"/>
      <c r="AL917" s="181"/>
      <c r="AM917" s="181"/>
      <c r="AN917" s="181"/>
      <c r="AO917" s="181"/>
      <c r="AP917" s="181"/>
      <c r="AQ917" s="181"/>
      <c r="AR917" s="181"/>
      <c r="AS917" s="181"/>
      <c r="AT917" s="181"/>
      <c r="AU917" s="181"/>
      <c r="AV917" s="181"/>
      <c r="AW917" s="181"/>
      <c r="AX917" s="181"/>
      <c r="AY917" s="181"/>
      <c r="AZ917" s="181"/>
      <c r="BA917" s="181"/>
      <c r="BB917" s="181"/>
      <c r="BC917" s="181"/>
      <c r="BD917" s="181"/>
      <c r="BE917" s="181"/>
      <c r="BF917" s="181"/>
      <c r="BG917" s="181"/>
      <c r="BH917" s="181"/>
      <c r="BI917" s="181"/>
      <c r="BJ917" s="181"/>
      <c r="BK917" s="181"/>
      <c r="BL917" s="181"/>
    </row>
    <row r="918" spans="1:64" x14ac:dyDescent="0.2">
      <c r="A918" s="18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c r="AB918" s="181"/>
      <c r="AC918" s="181"/>
      <c r="AD918" s="181"/>
      <c r="AE918" s="181"/>
      <c r="AF918" s="181"/>
      <c r="AG918" s="181"/>
      <c r="AH918" s="181"/>
      <c r="AI918" s="181"/>
      <c r="AJ918" s="181"/>
      <c r="AK918" s="181"/>
      <c r="AL918" s="181"/>
      <c r="AM918" s="181"/>
      <c r="AN918" s="181"/>
      <c r="AO918" s="181"/>
      <c r="AP918" s="181"/>
      <c r="AQ918" s="181"/>
      <c r="AR918" s="181"/>
      <c r="AS918" s="181"/>
      <c r="AT918" s="181"/>
      <c r="AU918" s="181"/>
      <c r="AV918" s="181"/>
      <c r="AW918" s="181"/>
      <c r="AX918" s="181"/>
      <c r="AY918" s="181"/>
      <c r="AZ918" s="181"/>
      <c r="BA918" s="181"/>
      <c r="BB918" s="181"/>
      <c r="BC918" s="181"/>
      <c r="BD918" s="181"/>
      <c r="BE918" s="181"/>
      <c r="BF918" s="181"/>
      <c r="BG918" s="181"/>
      <c r="BH918" s="181"/>
      <c r="BI918" s="181"/>
      <c r="BJ918" s="181"/>
      <c r="BK918" s="181"/>
      <c r="BL918" s="181"/>
    </row>
    <row r="919" spans="1:64" x14ac:dyDescent="0.2">
      <c r="A919" s="18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c r="AB919" s="181"/>
      <c r="AC919" s="181"/>
      <c r="AD919" s="181"/>
      <c r="AE919" s="181"/>
      <c r="AF919" s="181"/>
      <c r="AG919" s="181"/>
      <c r="AH919" s="181"/>
      <c r="AI919" s="181"/>
      <c r="AJ919" s="181"/>
      <c r="AK919" s="181"/>
      <c r="AL919" s="181"/>
      <c r="AM919" s="181"/>
      <c r="AN919" s="181"/>
      <c r="AO919" s="181"/>
      <c r="AP919" s="181"/>
      <c r="AQ919" s="181"/>
      <c r="AR919" s="181"/>
      <c r="AS919" s="181"/>
      <c r="AT919" s="181"/>
      <c r="AU919" s="181"/>
      <c r="AV919" s="181"/>
      <c r="AW919" s="181"/>
      <c r="AX919" s="181"/>
      <c r="AY919" s="181"/>
      <c r="AZ919" s="181"/>
      <c r="BA919" s="181"/>
      <c r="BB919" s="181"/>
      <c r="BC919" s="181"/>
      <c r="BD919" s="181"/>
      <c r="BE919" s="181"/>
      <c r="BF919" s="181"/>
      <c r="BG919" s="181"/>
      <c r="BH919" s="181"/>
      <c r="BI919" s="181"/>
      <c r="BJ919" s="181"/>
      <c r="BK919" s="181"/>
      <c r="BL919" s="181"/>
    </row>
    <row r="920" spans="1:64" x14ac:dyDescent="0.2">
      <c r="A920" s="18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c r="AB920" s="181"/>
      <c r="AC920" s="181"/>
      <c r="AD920" s="181"/>
      <c r="AE920" s="181"/>
      <c r="AF920" s="181"/>
      <c r="AG920" s="181"/>
      <c r="AH920" s="181"/>
      <c r="AI920" s="181"/>
      <c r="AJ920" s="181"/>
      <c r="AK920" s="181"/>
      <c r="AL920" s="181"/>
      <c r="AM920" s="181"/>
      <c r="AN920" s="181"/>
      <c r="AO920" s="181"/>
      <c r="AP920" s="181"/>
      <c r="AQ920" s="181"/>
      <c r="AR920" s="181"/>
      <c r="AS920" s="181"/>
      <c r="AT920" s="181"/>
      <c r="AU920" s="181"/>
      <c r="AV920" s="181"/>
      <c r="AW920" s="181"/>
      <c r="AX920" s="181"/>
      <c r="AY920" s="181"/>
      <c r="AZ920" s="181"/>
      <c r="BA920" s="181"/>
      <c r="BB920" s="181"/>
      <c r="BC920" s="181"/>
      <c r="BD920" s="181"/>
      <c r="BE920" s="181"/>
      <c r="BF920" s="181"/>
      <c r="BG920" s="181"/>
      <c r="BH920" s="181"/>
      <c r="BI920" s="181"/>
      <c r="BJ920" s="181"/>
      <c r="BK920" s="181"/>
      <c r="BL920" s="181"/>
    </row>
    <row r="921" spans="1:64" x14ac:dyDescent="0.2">
      <c r="A921" s="18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c r="AB921" s="181"/>
      <c r="AC921" s="181"/>
      <c r="AD921" s="181"/>
      <c r="AE921" s="181"/>
      <c r="AF921" s="181"/>
      <c r="AG921" s="181"/>
      <c r="AH921" s="181"/>
      <c r="AI921" s="181"/>
      <c r="AJ921" s="181"/>
      <c r="AK921" s="181"/>
      <c r="AL921" s="181"/>
      <c r="AM921" s="181"/>
      <c r="AN921" s="181"/>
      <c r="AO921" s="181"/>
      <c r="AP921" s="181"/>
      <c r="AQ921" s="181"/>
      <c r="AR921" s="181"/>
      <c r="AS921" s="181"/>
      <c r="AT921" s="181"/>
      <c r="AU921" s="181"/>
      <c r="AV921" s="181"/>
      <c r="AW921" s="181"/>
      <c r="AX921" s="181"/>
      <c r="AY921" s="181"/>
      <c r="AZ921" s="181"/>
      <c r="BA921" s="181"/>
      <c r="BB921" s="181"/>
      <c r="BC921" s="181"/>
      <c r="BD921" s="181"/>
      <c r="BE921" s="181"/>
      <c r="BF921" s="181"/>
      <c r="BG921" s="181"/>
      <c r="BH921" s="181"/>
      <c r="BI921" s="181"/>
      <c r="BJ921" s="181"/>
      <c r="BK921" s="181"/>
      <c r="BL921" s="181"/>
    </row>
    <row r="922" spans="1:64" x14ac:dyDescent="0.2">
      <c r="A922" s="18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c r="AB922" s="181"/>
      <c r="AC922" s="181"/>
      <c r="AD922" s="181"/>
      <c r="AE922" s="181"/>
      <c r="AF922" s="181"/>
      <c r="AG922" s="181"/>
      <c r="AH922" s="181"/>
      <c r="AI922" s="181"/>
      <c r="AJ922" s="181"/>
      <c r="AK922" s="181"/>
      <c r="AL922" s="181"/>
      <c r="AM922" s="181"/>
      <c r="AN922" s="181"/>
      <c r="AO922" s="181"/>
      <c r="AP922" s="181"/>
      <c r="AQ922" s="181"/>
      <c r="AR922" s="181"/>
      <c r="AS922" s="181"/>
      <c r="AT922" s="181"/>
      <c r="AU922" s="181"/>
      <c r="AV922" s="181"/>
      <c r="AW922" s="181"/>
      <c r="AX922" s="181"/>
      <c r="AY922" s="181"/>
      <c r="AZ922" s="181"/>
      <c r="BA922" s="181"/>
      <c r="BB922" s="181"/>
      <c r="BC922" s="181"/>
      <c r="BD922" s="181"/>
      <c r="BE922" s="181"/>
      <c r="BF922" s="181"/>
      <c r="BG922" s="181"/>
      <c r="BH922" s="181"/>
      <c r="BI922" s="181"/>
      <c r="BJ922" s="181"/>
      <c r="BK922" s="181"/>
      <c r="BL922" s="181"/>
    </row>
    <row r="923" spans="1:64" x14ac:dyDescent="0.2">
      <c r="A923" s="18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c r="AB923" s="181"/>
      <c r="AC923" s="181"/>
      <c r="AD923" s="181"/>
      <c r="AE923" s="181"/>
      <c r="AF923" s="181"/>
      <c r="AG923" s="181"/>
      <c r="AH923" s="181"/>
      <c r="AI923" s="181"/>
      <c r="AJ923" s="181"/>
      <c r="AK923" s="181"/>
      <c r="AL923" s="181"/>
      <c r="AM923" s="181"/>
      <c r="AN923" s="181"/>
      <c r="AO923" s="181"/>
      <c r="AP923" s="181"/>
      <c r="AQ923" s="181"/>
      <c r="AR923" s="181"/>
      <c r="AS923" s="181"/>
      <c r="AT923" s="181"/>
      <c r="AU923" s="181"/>
      <c r="AV923" s="181"/>
      <c r="AW923" s="181"/>
      <c r="AX923" s="181"/>
      <c r="AY923" s="181"/>
      <c r="AZ923" s="181"/>
      <c r="BA923" s="181"/>
      <c r="BB923" s="181"/>
      <c r="BC923" s="181"/>
      <c r="BD923" s="181"/>
      <c r="BE923" s="181"/>
      <c r="BF923" s="181"/>
      <c r="BG923" s="181"/>
      <c r="BH923" s="181"/>
      <c r="BI923" s="181"/>
      <c r="BJ923" s="181"/>
      <c r="BK923" s="181"/>
      <c r="BL923" s="181"/>
    </row>
    <row r="924" spans="1:64" x14ac:dyDescent="0.2">
      <c r="A924" s="18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c r="AB924" s="181"/>
      <c r="AC924" s="181"/>
      <c r="AD924" s="181"/>
      <c r="AE924" s="181"/>
      <c r="AF924" s="181"/>
      <c r="AG924" s="181"/>
      <c r="AH924" s="181"/>
      <c r="AI924" s="181"/>
      <c r="AJ924" s="181"/>
      <c r="AK924" s="181"/>
      <c r="AL924" s="181"/>
      <c r="AM924" s="181"/>
      <c r="AN924" s="181"/>
      <c r="AO924" s="181"/>
      <c r="AP924" s="181"/>
      <c r="AQ924" s="181"/>
      <c r="AR924" s="181"/>
      <c r="AS924" s="181"/>
      <c r="AT924" s="181"/>
      <c r="AU924" s="181"/>
      <c r="AV924" s="181"/>
      <c r="AW924" s="181"/>
      <c r="AX924" s="181"/>
      <c r="AY924" s="181"/>
      <c r="AZ924" s="181"/>
      <c r="BA924" s="181"/>
      <c r="BB924" s="181"/>
      <c r="BC924" s="181"/>
      <c r="BD924" s="181"/>
      <c r="BE924" s="181"/>
      <c r="BF924" s="181"/>
      <c r="BG924" s="181"/>
      <c r="BH924" s="181"/>
      <c r="BI924" s="181"/>
      <c r="BJ924" s="181"/>
      <c r="BK924" s="181"/>
      <c r="BL924" s="181"/>
    </row>
    <row r="925" spans="1:64" x14ac:dyDescent="0.2">
      <c r="A925" s="18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c r="AB925" s="181"/>
      <c r="AC925" s="181"/>
      <c r="AD925" s="181"/>
      <c r="AE925" s="181"/>
      <c r="AF925" s="181"/>
      <c r="AG925" s="181"/>
      <c r="AH925" s="181"/>
      <c r="AI925" s="181"/>
      <c r="AJ925" s="181"/>
      <c r="AK925" s="181"/>
      <c r="AL925" s="181"/>
      <c r="AM925" s="181"/>
      <c r="AN925" s="181"/>
      <c r="AO925" s="181"/>
      <c r="AP925" s="181"/>
      <c r="AQ925" s="181"/>
      <c r="AR925" s="181"/>
      <c r="AS925" s="181"/>
      <c r="AT925" s="181"/>
      <c r="AU925" s="181"/>
      <c r="AV925" s="181"/>
      <c r="AW925" s="181"/>
      <c r="AX925" s="181"/>
      <c r="AY925" s="181"/>
      <c r="AZ925" s="181"/>
      <c r="BA925" s="181"/>
      <c r="BB925" s="181"/>
      <c r="BC925" s="181"/>
      <c r="BD925" s="181"/>
      <c r="BE925" s="181"/>
      <c r="BF925" s="181"/>
      <c r="BG925" s="181"/>
      <c r="BH925" s="181"/>
      <c r="BI925" s="181"/>
      <c r="BJ925" s="181"/>
      <c r="BK925" s="181"/>
      <c r="BL925" s="181"/>
    </row>
    <row r="926" spans="1:64" x14ac:dyDescent="0.2">
      <c r="A926" s="18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c r="AB926" s="181"/>
      <c r="AC926" s="181"/>
      <c r="AD926" s="181"/>
      <c r="AE926" s="181"/>
      <c r="AF926" s="181"/>
      <c r="AG926" s="181"/>
      <c r="AH926" s="181"/>
      <c r="AI926" s="181"/>
      <c r="AJ926" s="181"/>
      <c r="AK926" s="181"/>
      <c r="AL926" s="181"/>
      <c r="AM926" s="181"/>
      <c r="AN926" s="181"/>
      <c r="AO926" s="181"/>
      <c r="AP926" s="181"/>
      <c r="AQ926" s="181"/>
      <c r="AR926" s="181"/>
      <c r="AS926" s="181"/>
      <c r="AT926" s="181"/>
      <c r="AU926" s="181"/>
      <c r="AV926" s="181"/>
      <c r="AW926" s="181"/>
      <c r="AX926" s="181"/>
      <c r="AY926" s="181"/>
      <c r="AZ926" s="181"/>
      <c r="BA926" s="181"/>
      <c r="BB926" s="181"/>
      <c r="BC926" s="181"/>
      <c r="BD926" s="181"/>
      <c r="BE926" s="181"/>
      <c r="BF926" s="181"/>
      <c r="BG926" s="181"/>
      <c r="BH926" s="181"/>
      <c r="BI926" s="181"/>
      <c r="BJ926" s="181"/>
      <c r="BK926" s="181"/>
      <c r="BL926" s="181"/>
    </row>
    <row r="927" spans="1:64" x14ac:dyDescent="0.2">
      <c r="A927" s="18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c r="AB927" s="181"/>
      <c r="AC927" s="181"/>
      <c r="AD927" s="181"/>
      <c r="AE927" s="181"/>
      <c r="AF927" s="181"/>
      <c r="AG927" s="181"/>
      <c r="AH927" s="181"/>
      <c r="AI927" s="181"/>
      <c r="AJ927" s="181"/>
      <c r="AK927" s="181"/>
      <c r="AL927" s="181"/>
      <c r="AM927" s="181"/>
      <c r="AN927" s="181"/>
      <c r="AO927" s="181"/>
      <c r="AP927" s="181"/>
      <c r="AQ927" s="181"/>
      <c r="AR927" s="181"/>
      <c r="AS927" s="181"/>
      <c r="AT927" s="181"/>
      <c r="AU927" s="181"/>
      <c r="AV927" s="181"/>
      <c r="AW927" s="181"/>
      <c r="AX927" s="181"/>
      <c r="AY927" s="181"/>
      <c r="AZ927" s="181"/>
      <c r="BA927" s="181"/>
      <c r="BB927" s="181"/>
      <c r="BC927" s="181"/>
      <c r="BD927" s="181"/>
      <c r="BE927" s="181"/>
      <c r="BF927" s="181"/>
      <c r="BG927" s="181"/>
      <c r="BH927" s="181"/>
      <c r="BI927" s="181"/>
      <c r="BJ927" s="181"/>
      <c r="BK927" s="181"/>
      <c r="BL927" s="181"/>
    </row>
    <row r="928" spans="1:64" x14ac:dyDescent="0.2">
      <c r="A928" s="18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c r="AB928" s="181"/>
      <c r="AC928" s="181"/>
      <c r="AD928" s="181"/>
      <c r="AE928" s="181"/>
      <c r="AF928" s="181"/>
      <c r="AG928" s="181"/>
      <c r="AH928" s="181"/>
      <c r="AI928" s="181"/>
      <c r="AJ928" s="181"/>
      <c r="AK928" s="181"/>
      <c r="AL928" s="181"/>
      <c r="AM928" s="181"/>
      <c r="AN928" s="181"/>
      <c r="AO928" s="181"/>
      <c r="AP928" s="181"/>
      <c r="AQ928" s="181"/>
      <c r="AR928" s="181"/>
      <c r="AS928" s="181"/>
      <c r="AT928" s="181"/>
      <c r="AU928" s="181"/>
      <c r="AV928" s="181"/>
      <c r="AW928" s="181"/>
      <c r="AX928" s="181"/>
      <c r="AY928" s="181"/>
      <c r="AZ928" s="181"/>
      <c r="BA928" s="181"/>
      <c r="BB928" s="181"/>
      <c r="BC928" s="181"/>
      <c r="BD928" s="181"/>
      <c r="BE928" s="181"/>
      <c r="BF928" s="181"/>
      <c r="BG928" s="181"/>
      <c r="BH928" s="181"/>
      <c r="BI928" s="181"/>
      <c r="BJ928" s="181"/>
      <c r="BK928" s="181"/>
      <c r="BL928" s="181"/>
    </row>
    <row r="929" spans="1:64" x14ac:dyDescent="0.2">
      <c r="A929" s="18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c r="AB929" s="181"/>
      <c r="AC929" s="181"/>
      <c r="AD929" s="181"/>
      <c r="AE929" s="181"/>
      <c r="AF929" s="181"/>
      <c r="AG929" s="181"/>
      <c r="AH929" s="181"/>
      <c r="AI929" s="181"/>
      <c r="AJ929" s="181"/>
      <c r="AK929" s="181"/>
      <c r="AL929" s="181"/>
      <c r="AM929" s="181"/>
      <c r="AN929" s="181"/>
      <c r="AO929" s="181"/>
      <c r="AP929" s="181"/>
      <c r="AQ929" s="181"/>
      <c r="AR929" s="181"/>
      <c r="AS929" s="181"/>
      <c r="AT929" s="181"/>
      <c r="AU929" s="181"/>
      <c r="AV929" s="181"/>
      <c r="AW929" s="181"/>
      <c r="AX929" s="181"/>
      <c r="AY929" s="181"/>
      <c r="AZ929" s="181"/>
      <c r="BA929" s="181"/>
      <c r="BB929" s="181"/>
      <c r="BC929" s="181"/>
      <c r="BD929" s="181"/>
      <c r="BE929" s="181"/>
      <c r="BF929" s="181"/>
      <c r="BG929" s="181"/>
      <c r="BH929" s="181"/>
      <c r="BI929" s="181"/>
      <c r="BJ929" s="181"/>
      <c r="BK929" s="181"/>
      <c r="BL929" s="181"/>
    </row>
    <row r="930" spans="1:64" x14ac:dyDescent="0.2">
      <c r="A930" s="18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c r="AB930" s="181"/>
      <c r="AC930" s="181"/>
      <c r="AD930" s="181"/>
      <c r="AE930" s="181"/>
      <c r="AF930" s="181"/>
      <c r="AG930" s="181"/>
      <c r="AH930" s="181"/>
      <c r="AI930" s="181"/>
      <c r="AJ930" s="181"/>
      <c r="AK930" s="181"/>
      <c r="AL930" s="181"/>
      <c r="AM930" s="181"/>
      <c r="AN930" s="181"/>
      <c r="AO930" s="181"/>
      <c r="AP930" s="181"/>
      <c r="AQ930" s="181"/>
      <c r="AR930" s="181"/>
      <c r="AS930" s="181"/>
      <c r="AT930" s="181"/>
      <c r="AU930" s="181"/>
      <c r="AV930" s="181"/>
      <c r="AW930" s="181"/>
      <c r="AX930" s="181"/>
      <c r="AY930" s="181"/>
      <c r="AZ930" s="181"/>
      <c r="BA930" s="181"/>
      <c r="BB930" s="181"/>
      <c r="BC930" s="181"/>
      <c r="BD930" s="181"/>
      <c r="BE930" s="181"/>
      <c r="BF930" s="181"/>
      <c r="BG930" s="181"/>
      <c r="BH930" s="181"/>
      <c r="BI930" s="181"/>
      <c r="BJ930" s="181"/>
      <c r="BK930" s="181"/>
      <c r="BL930" s="181"/>
    </row>
    <row r="931" spans="1:64" x14ac:dyDescent="0.2">
      <c r="A931" s="18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c r="AB931" s="181"/>
      <c r="AC931" s="181"/>
      <c r="AD931" s="181"/>
      <c r="AE931" s="181"/>
      <c r="AF931" s="181"/>
      <c r="AG931" s="181"/>
      <c r="AH931" s="181"/>
      <c r="AI931" s="181"/>
      <c r="AJ931" s="181"/>
      <c r="AK931" s="181"/>
      <c r="AL931" s="181"/>
      <c r="AM931" s="181"/>
      <c r="AN931" s="181"/>
      <c r="AO931" s="181"/>
      <c r="AP931" s="181"/>
      <c r="AQ931" s="181"/>
      <c r="AR931" s="181"/>
      <c r="AS931" s="181"/>
      <c r="AT931" s="181"/>
      <c r="AU931" s="181"/>
      <c r="AV931" s="181"/>
      <c r="AW931" s="181"/>
      <c r="AX931" s="181"/>
      <c r="AY931" s="181"/>
      <c r="AZ931" s="181"/>
      <c r="BA931" s="181"/>
      <c r="BB931" s="181"/>
      <c r="BC931" s="181"/>
      <c r="BD931" s="181"/>
      <c r="BE931" s="181"/>
      <c r="BF931" s="181"/>
      <c r="BG931" s="181"/>
      <c r="BH931" s="181"/>
      <c r="BI931" s="181"/>
      <c r="BJ931" s="181"/>
      <c r="BK931" s="181"/>
      <c r="BL931" s="181"/>
    </row>
    <row r="932" spans="1:64" x14ac:dyDescent="0.2">
      <c r="A932" s="18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c r="AB932" s="181"/>
      <c r="AC932" s="181"/>
      <c r="AD932" s="181"/>
      <c r="AE932" s="181"/>
      <c r="AF932" s="181"/>
      <c r="AG932" s="181"/>
      <c r="AH932" s="181"/>
      <c r="AI932" s="181"/>
      <c r="AJ932" s="181"/>
      <c r="AK932" s="181"/>
      <c r="AL932" s="181"/>
      <c r="AM932" s="181"/>
      <c r="AN932" s="181"/>
      <c r="AO932" s="181"/>
      <c r="AP932" s="181"/>
      <c r="AQ932" s="181"/>
      <c r="AR932" s="181"/>
      <c r="AS932" s="181"/>
      <c r="AT932" s="181"/>
      <c r="AU932" s="181"/>
      <c r="AV932" s="181"/>
      <c r="AW932" s="181"/>
      <c r="AX932" s="181"/>
      <c r="AY932" s="181"/>
      <c r="AZ932" s="181"/>
      <c r="BA932" s="181"/>
      <c r="BB932" s="181"/>
      <c r="BC932" s="181"/>
      <c r="BD932" s="181"/>
      <c r="BE932" s="181"/>
      <c r="BF932" s="181"/>
      <c r="BG932" s="181"/>
      <c r="BH932" s="181"/>
      <c r="BI932" s="181"/>
      <c r="BJ932" s="181"/>
      <c r="BK932" s="181"/>
      <c r="BL932" s="181"/>
    </row>
    <row r="933" spans="1:64" x14ac:dyDescent="0.2">
      <c r="A933" s="18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c r="AB933" s="181"/>
      <c r="AC933" s="181"/>
      <c r="AD933" s="181"/>
      <c r="AE933" s="181"/>
      <c r="AF933" s="181"/>
      <c r="AG933" s="181"/>
      <c r="AH933" s="181"/>
      <c r="AI933" s="181"/>
      <c r="AJ933" s="181"/>
      <c r="AK933" s="181"/>
      <c r="AL933" s="181"/>
      <c r="AM933" s="181"/>
      <c r="AN933" s="181"/>
      <c r="AO933" s="181"/>
      <c r="AP933" s="181"/>
      <c r="AQ933" s="181"/>
      <c r="AR933" s="181"/>
      <c r="AS933" s="181"/>
      <c r="AT933" s="181"/>
      <c r="AU933" s="181"/>
      <c r="AV933" s="181"/>
      <c r="AW933" s="181"/>
      <c r="AX933" s="181"/>
      <c r="AY933" s="181"/>
      <c r="AZ933" s="181"/>
      <c r="BA933" s="181"/>
      <c r="BB933" s="181"/>
      <c r="BC933" s="181"/>
      <c r="BD933" s="181"/>
      <c r="BE933" s="181"/>
      <c r="BF933" s="181"/>
      <c r="BG933" s="181"/>
      <c r="BH933" s="181"/>
      <c r="BI933" s="181"/>
      <c r="BJ933" s="181"/>
      <c r="BK933" s="181"/>
      <c r="BL933" s="181"/>
    </row>
    <row r="934" spans="1:64" x14ac:dyDescent="0.2">
      <c r="A934" s="18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c r="AB934" s="181"/>
      <c r="AC934" s="181"/>
      <c r="AD934" s="181"/>
      <c r="AE934" s="181"/>
      <c r="AF934" s="181"/>
      <c r="AG934" s="181"/>
      <c r="AH934" s="181"/>
      <c r="AI934" s="181"/>
      <c r="AJ934" s="181"/>
      <c r="AK934" s="181"/>
      <c r="AL934" s="181"/>
      <c r="AM934" s="181"/>
      <c r="AN934" s="181"/>
      <c r="AO934" s="181"/>
      <c r="AP934" s="181"/>
      <c r="AQ934" s="181"/>
      <c r="AR934" s="181"/>
      <c r="AS934" s="181"/>
      <c r="AT934" s="181"/>
      <c r="AU934" s="181"/>
      <c r="AV934" s="181"/>
      <c r="AW934" s="181"/>
      <c r="AX934" s="181"/>
      <c r="AY934" s="181"/>
      <c r="AZ934" s="181"/>
      <c r="BA934" s="181"/>
      <c r="BB934" s="181"/>
      <c r="BC934" s="181"/>
      <c r="BD934" s="181"/>
      <c r="BE934" s="181"/>
      <c r="BF934" s="181"/>
      <c r="BG934" s="181"/>
      <c r="BH934" s="181"/>
      <c r="BI934" s="181"/>
      <c r="BJ934" s="181"/>
      <c r="BK934" s="181"/>
      <c r="BL934" s="181"/>
    </row>
    <row r="935" spans="1:64" x14ac:dyDescent="0.2">
      <c r="A935" s="18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c r="AB935" s="181"/>
      <c r="AC935" s="181"/>
      <c r="AD935" s="181"/>
      <c r="AE935" s="181"/>
      <c r="AF935" s="181"/>
      <c r="AG935" s="181"/>
      <c r="AH935" s="181"/>
      <c r="AI935" s="181"/>
      <c r="AJ935" s="181"/>
      <c r="AK935" s="181"/>
      <c r="AL935" s="181"/>
      <c r="AM935" s="181"/>
      <c r="AN935" s="181"/>
      <c r="AO935" s="181"/>
      <c r="AP935" s="181"/>
      <c r="AQ935" s="181"/>
      <c r="AR935" s="181"/>
      <c r="AS935" s="181"/>
      <c r="AT935" s="181"/>
      <c r="AU935" s="181"/>
      <c r="AV935" s="181"/>
      <c r="AW935" s="181"/>
      <c r="AX935" s="181"/>
      <c r="AY935" s="181"/>
      <c r="AZ935" s="181"/>
      <c r="BA935" s="181"/>
      <c r="BB935" s="181"/>
      <c r="BC935" s="181"/>
      <c r="BD935" s="181"/>
      <c r="BE935" s="181"/>
      <c r="BF935" s="181"/>
      <c r="BG935" s="181"/>
      <c r="BH935" s="181"/>
      <c r="BI935" s="181"/>
      <c r="BJ935" s="181"/>
      <c r="BK935" s="181"/>
      <c r="BL935" s="181"/>
    </row>
    <row r="936" spans="1:64" x14ac:dyDescent="0.2">
      <c r="A936" s="18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c r="AB936" s="181"/>
      <c r="AC936" s="181"/>
      <c r="AD936" s="181"/>
      <c r="AE936" s="181"/>
      <c r="AF936" s="181"/>
      <c r="AG936" s="181"/>
      <c r="AH936" s="181"/>
      <c r="AI936" s="181"/>
      <c r="AJ936" s="181"/>
      <c r="AK936" s="181"/>
      <c r="AL936" s="181"/>
      <c r="AM936" s="181"/>
      <c r="AN936" s="181"/>
      <c r="AO936" s="181"/>
      <c r="AP936" s="181"/>
      <c r="AQ936" s="181"/>
      <c r="AR936" s="181"/>
      <c r="AS936" s="181"/>
      <c r="AT936" s="181"/>
      <c r="AU936" s="181"/>
      <c r="AV936" s="181"/>
      <c r="AW936" s="181"/>
      <c r="AX936" s="181"/>
      <c r="AY936" s="181"/>
      <c r="AZ936" s="181"/>
      <c r="BA936" s="181"/>
      <c r="BB936" s="181"/>
      <c r="BC936" s="181"/>
      <c r="BD936" s="181"/>
      <c r="BE936" s="181"/>
      <c r="BF936" s="181"/>
      <c r="BG936" s="181"/>
      <c r="BH936" s="181"/>
      <c r="BI936" s="181"/>
      <c r="BJ936" s="181"/>
      <c r="BK936" s="181"/>
      <c r="BL936" s="181"/>
    </row>
    <row r="937" spans="1:64" x14ac:dyDescent="0.2">
      <c r="A937" s="18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c r="AB937" s="181"/>
      <c r="AC937" s="181"/>
      <c r="AD937" s="181"/>
      <c r="AE937" s="181"/>
      <c r="AF937" s="181"/>
      <c r="AG937" s="181"/>
      <c r="AH937" s="181"/>
      <c r="AI937" s="181"/>
      <c r="AJ937" s="181"/>
      <c r="AK937" s="181"/>
      <c r="AL937" s="181"/>
      <c r="AM937" s="181"/>
      <c r="AN937" s="181"/>
      <c r="AO937" s="181"/>
      <c r="AP937" s="181"/>
      <c r="AQ937" s="181"/>
      <c r="AR937" s="181"/>
      <c r="AS937" s="181"/>
      <c r="AT937" s="181"/>
      <c r="AU937" s="181"/>
      <c r="AV937" s="181"/>
      <c r="AW937" s="181"/>
      <c r="AX937" s="181"/>
      <c r="AY937" s="181"/>
      <c r="AZ937" s="181"/>
      <c r="BA937" s="181"/>
      <c r="BB937" s="181"/>
      <c r="BC937" s="181"/>
      <c r="BD937" s="181"/>
      <c r="BE937" s="181"/>
      <c r="BF937" s="181"/>
      <c r="BG937" s="181"/>
      <c r="BH937" s="181"/>
      <c r="BI937" s="181"/>
      <c r="BJ937" s="181"/>
      <c r="BK937" s="181"/>
      <c r="BL937" s="181"/>
    </row>
    <row r="938" spans="1:64" x14ac:dyDescent="0.2">
      <c r="A938" s="18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c r="AB938" s="181"/>
      <c r="AC938" s="181"/>
      <c r="AD938" s="181"/>
      <c r="AE938" s="181"/>
      <c r="AF938" s="181"/>
      <c r="AG938" s="181"/>
      <c r="AH938" s="181"/>
      <c r="AI938" s="181"/>
      <c r="AJ938" s="181"/>
      <c r="AK938" s="181"/>
      <c r="AL938" s="181"/>
      <c r="AM938" s="181"/>
      <c r="AN938" s="181"/>
      <c r="AO938" s="181"/>
      <c r="AP938" s="181"/>
      <c r="AQ938" s="181"/>
      <c r="AR938" s="181"/>
      <c r="AS938" s="181"/>
      <c r="AT938" s="181"/>
      <c r="AU938" s="181"/>
      <c r="AV938" s="181"/>
      <c r="AW938" s="181"/>
      <c r="AX938" s="181"/>
      <c r="AY938" s="181"/>
      <c r="AZ938" s="181"/>
      <c r="BA938" s="181"/>
      <c r="BB938" s="181"/>
      <c r="BC938" s="181"/>
      <c r="BD938" s="181"/>
      <c r="BE938" s="181"/>
      <c r="BF938" s="181"/>
      <c r="BG938" s="181"/>
      <c r="BH938" s="181"/>
      <c r="BI938" s="181"/>
      <c r="BJ938" s="181"/>
      <c r="BK938" s="181"/>
      <c r="BL938" s="181"/>
    </row>
    <row r="939" spans="1:64" x14ac:dyDescent="0.2">
      <c r="A939" s="18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c r="AB939" s="181"/>
      <c r="AC939" s="181"/>
      <c r="AD939" s="181"/>
      <c r="AE939" s="181"/>
      <c r="AF939" s="181"/>
      <c r="AG939" s="181"/>
      <c r="AH939" s="181"/>
      <c r="AI939" s="181"/>
      <c r="AJ939" s="181"/>
      <c r="AK939" s="181"/>
      <c r="AL939" s="181"/>
      <c r="AM939" s="181"/>
      <c r="AN939" s="181"/>
      <c r="AO939" s="181"/>
      <c r="AP939" s="181"/>
      <c r="AQ939" s="181"/>
      <c r="AR939" s="181"/>
      <c r="AS939" s="181"/>
      <c r="AT939" s="181"/>
      <c r="AU939" s="181"/>
      <c r="AV939" s="181"/>
      <c r="AW939" s="181"/>
      <c r="AX939" s="181"/>
      <c r="AY939" s="181"/>
      <c r="AZ939" s="181"/>
      <c r="BA939" s="181"/>
      <c r="BB939" s="181"/>
      <c r="BC939" s="181"/>
      <c r="BD939" s="181"/>
      <c r="BE939" s="181"/>
      <c r="BF939" s="181"/>
      <c r="BG939" s="181"/>
      <c r="BH939" s="181"/>
      <c r="BI939" s="181"/>
      <c r="BJ939" s="181"/>
      <c r="BK939" s="181"/>
      <c r="BL939" s="181"/>
    </row>
    <row r="940" spans="1:64" x14ac:dyDescent="0.2">
      <c r="A940" s="18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c r="AB940" s="181"/>
      <c r="AC940" s="181"/>
      <c r="AD940" s="181"/>
      <c r="AE940" s="181"/>
      <c r="AF940" s="181"/>
      <c r="AG940" s="181"/>
      <c r="AH940" s="181"/>
      <c r="AI940" s="181"/>
      <c r="AJ940" s="181"/>
      <c r="AK940" s="181"/>
      <c r="AL940" s="181"/>
      <c r="AM940" s="181"/>
      <c r="AN940" s="181"/>
      <c r="AO940" s="181"/>
      <c r="AP940" s="181"/>
      <c r="AQ940" s="181"/>
      <c r="AR940" s="181"/>
      <c r="AS940" s="181"/>
      <c r="AT940" s="181"/>
      <c r="AU940" s="181"/>
      <c r="AV940" s="181"/>
      <c r="AW940" s="181"/>
      <c r="AX940" s="181"/>
      <c r="AY940" s="181"/>
      <c r="AZ940" s="181"/>
      <c r="BA940" s="181"/>
      <c r="BB940" s="181"/>
      <c r="BC940" s="181"/>
      <c r="BD940" s="181"/>
      <c r="BE940" s="181"/>
      <c r="BF940" s="181"/>
      <c r="BG940" s="181"/>
      <c r="BH940" s="181"/>
      <c r="BI940" s="181"/>
      <c r="BJ940" s="181"/>
      <c r="BK940" s="181"/>
      <c r="BL940" s="181"/>
    </row>
    <row r="941" spans="1:64" x14ac:dyDescent="0.2">
      <c r="A941" s="18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c r="AB941" s="181"/>
      <c r="AC941" s="181"/>
      <c r="AD941" s="181"/>
      <c r="AE941" s="181"/>
      <c r="AF941" s="181"/>
      <c r="AG941" s="181"/>
      <c r="AH941" s="181"/>
      <c r="AI941" s="181"/>
      <c r="AJ941" s="181"/>
      <c r="AK941" s="181"/>
      <c r="AL941" s="181"/>
      <c r="AM941" s="181"/>
      <c r="AN941" s="181"/>
      <c r="AO941" s="181"/>
      <c r="AP941" s="181"/>
      <c r="AQ941" s="181"/>
      <c r="AR941" s="181"/>
      <c r="AS941" s="181"/>
      <c r="AT941" s="181"/>
      <c r="AU941" s="181"/>
      <c r="AV941" s="181"/>
      <c r="AW941" s="181"/>
      <c r="AX941" s="181"/>
      <c r="AY941" s="181"/>
      <c r="AZ941" s="181"/>
      <c r="BA941" s="181"/>
      <c r="BB941" s="181"/>
      <c r="BC941" s="181"/>
      <c r="BD941" s="181"/>
      <c r="BE941" s="181"/>
      <c r="BF941" s="181"/>
      <c r="BG941" s="181"/>
      <c r="BH941" s="181"/>
      <c r="BI941" s="181"/>
      <c r="BJ941" s="181"/>
      <c r="BK941" s="181"/>
      <c r="BL941" s="181"/>
    </row>
    <row r="942" spans="1:64" x14ac:dyDescent="0.2">
      <c r="A942" s="18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c r="AB942" s="181"/>
      <c r="AC942" s="181"/>
      <c r="AD942" s="181"/>
      <c r="AE942" s="181"/>
      <c r="AF942" s="181"/>
      <c r="AG942" s="181"/>
      <c r="AH942" s="181"/>
      <c r="AI942" s="181"/>
      <c r="AJ942" s="181"/>
      <c r="AK942" s="181"/>
      <c r="AL942" s="181"/>
      <c r="AM942" s="181"/>
      <c r="AN942" s="181"/>
      <c r="AO942" s="181"/>
      <c r="AP942" s="181"/>
      <c r="AQ942" s="181"/>
      <c r="AR942" s="181"/>
      <c r="AS942" s="181"/>
      <c r="AT942" s="181"/>
      <c r="AU942" s="181"/>
      <c r="AV942" s="181"/>
      <c r="AW942" s="181"/>
      <c r="AX942" s="181"/>
      <c r="AY942" s="181"/>
      <c r="AZ942" s="181"/>
      <c r="BA942" s="181"/>
      <c r="BB942" s="181"/>
      <c r="BC942" s="181"/>
      <c r="BD942" s="181"/>
      <c r="BE942" s="181"/>
      <c r="BF942" s="181"/>
      <c r="BG942" s="181"/>
      <c r="BH942" s="181"/>
      <c r="BI942" s="181"/>
      <c r="BJ942" s="181"/>
      <c r="BK942" s="181"/>
      <c r="BL942" s="181"/>
    </row>
    <row r="943" spans="1:64" x14ac:dyDescent="0.2">
      <c r="A943" s="18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c r="AB943" s="181"/>
      <c r="AC943" s="181"/>
      <c r="AD943" s="181"/>
      <c r="AE943" s="181"/>
      <c r="AF943" s="181"/>
      <c r="AG943" s="181"/>
      <c r="AH943" s="181"/>
      <c r="AI943" s="181"/>
      <c r="AJ943" s="181"/>
      <c r="AK943" s="181"/>
      <c r="AL943" s="181"/>
      <c r="AM943" s="181"/>
      <c r="AN943" s="181"/>
      <c r="AO943" s="181"/>
      <c r="AP943" s="181"/>
      <c r="AQ943" s="181"/>
      <c r="AR943" s="181"/>
      <c r="AS943" s="181"/>
      <c r="AT943" s="181"/>
      <c r="AU943" s="181"/>
      <c r="AV943" s="181"/>
      <c r="AW943" s="181"/>
      <c r="AX943" s="181"/>
      <c r="AY943" s="181"/>
      <c r="AZ943" s="181"/>
      <c r="BA943" s="181"/>
      <c r="BB943" s="181"/>
      <c r="BC943" s="181"/>
      <c r="BD943" s="181"/>
      <c r="BE943" s="181"/>
      <c r="BF943" s="181"/>
      <c r="BG943" s="181"/>
      <c r="BH943" s="181"/>
      <c r="BI943" s="181"/>
      <c r="BJ943" s="181"/>
      <c r="BK943" s="181"/>
      <c r="BL943" s="181"/>
    </row>
    <row r="944" spans="1:64" x14ac:dyDescent="0.2">
      <c r="A944" s="18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c r="AB944" s="181"/>
      <c r="AC944" s="181"/>
      <c r="AD944" s="181"/>
      <c r="AE944" s="181"/>
      <c r="AF944" s="181"/>
      <c r="AG944" s="181"/>
      <c r="AH944" s="181"/>
      <c r="AI944" s="181"/>
      <c r="AJ944" s="181"/>
      <c r="AK944" s="181"/>
      <c r="AL944" s="181"/>
      <c r="AM944" s="181"/>
      <c r="AN944" s="181"/>
      <c r="AO944" s="181"/>
      <c r="AP944" s="181"/>
      <c r="AQ944" s="181"/>
      <c r="AR944" s="181"/>
      <c r="AS944" s="181"/>
      <c r="AT944" s="181"/>
      <c r="AU944" s="181"/>
      <c r="AV944" s="181"/>
      <c r="AW944" s="181"/>
      <c r="AX944" s="181"/>
      <c r="AY944" s="181"/>
      <c r="AZ944" s="181"/>
      <c r="BA944" s="181"/>
      <c r="BB944" s="181"/>
      <c r="BC944" s="181"/>
      <c r="BD944" s="181"/>
      <c r="BE944" s="181"/>
      <c r="BF944" s="181"/>
      <c r="BG944" s="181"/>
      <c r="BH944" s="181"/>
      <c r="BI944" s="181"/>
      <c r="BJ944" s="181"/>
      <c r="BK944" s="181"/>
      <c r="BL944" s="181"/>
    </row>
    <row r="945" spans="1:64" x14ac:dyDescent="0.2">
      <c r="A945" s="18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c r="AB945" s="181"/>
      <c r="AC945" s="181"/>
      <c r="AD945" s="181"/>
      <c r="AE945" s="181"/>
      <c r="AF945" s="181"/>
      <c r="AG945" s="181"/>
      <c r="AH945" s="181"/>
      <c r="AI945" s="181"/>
      <c r="AJ945" s="181"/>
      <c r="AK945" s="181"/>
      <c r="AL945" s="181"/>
      <c r="AM945" s="181"/>
      <c r="AN945" s="181"/>
      <c r="AO945" s="181"/>
      <c r="AP945" s="181"/>
      <c r="AQ945" s="181"/>
      <c r="AR945" s="181"/>
      <c r="AS945" s="181"/>
      <c r="AT945" s="181"/>
      <c r="AU945" s="181"/>
      <c r="AV945" s="181"/>
      <c r="AW945" s="181"/>
      <c r="AX945" s="181"/>
      <c r="AY945" s="181"/>
      <c r="AZ945" s="181"/>
      <c r="BA945" s="181"/>
      <c r="BB945" s="181"/>
      <c r="BC945" s="181"/>
      <c r="BD945" s="181"/>
      <c r="BE945" s="181"/>
      <c r="BF945" s="181"/>
      <c r="BG945" s="181"/>
      <c r="BH945" s="181"/>
      <c r="BI945" s="181"/>
      <c r="BJ945" s="181"/>
      <c r="BK945" s="181"/>
      <c r="BL945" s="181"/>
    </row>
    <row r="946" spans="1:64" x14ac:dyDescent="0.2">
      <c r="A946" s="18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c r="AB946" s="181"/>
      <c r="AC946" s="181"/>
      <c r="AD946" s="181"/>
      <c r="AE946" s="181"/>
      <c r="AF946" s="181"/>
      <c r="AG946" s="181"/>
      <c r="AH946" s="181"/>
      <c r="AI946" s="181"/>
      <c r="AJ946" s="181"/>
      <c r="AK946" s="181"/>
      <c r="AL946" s="181"/>
      <c r="AM946" s="181"/>
      <c r="AN946" s="181"/>
      <c r="AO946" s="181"/>
      <c r="AP946" s="181"/>
      <c r="AQ946" s="181"/>
      <c r="AR946" s="181"/>
      <c r="AS946" s="181"/>
      <c r="AT946" s="181"/>
      <c r="AU946" s="181"/>
      <c r="AV946" s="181"/>
      <c r="AW946" s="181"/>
      <c r="AX946" s="181"/>
      <c r="AY946" s="181"/>
      <c r="AZ946" s="181"/>
      <c r="BA946" s="181"/>
      <c r="BB946" s="181"/>
      <c r="BC946" s="181"/>
      <c r="BD946" s="181"/>
      <c r="BE946" s="181"/>
      <c r="BF946" s="181"/>
      <c r="BG946" s="181"/>
      <c r="BH946" s="181"/>
      <c r="BI946" s="181"/>
      <c r="BJ946" s="181"/>
      <c r="BK946" s="181"/>
      <c r="BL946" s="181"/>
    </row>
    <row r="947" spans="1:64" x14ac:dyDescent="0.2">
      <c r="A947" s="18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c r="AB947" s="181"/>
      <c r="AC947" s="181"/>
      <c r="AD947" s="181"/>
      <c r="AE947" s="181"/>
      <c r="AF947" s="181"/>
      <c r="AG947" s="181"/>
      <c r="AH947" s="181"/>
      <c r="AI947" s="181"/>
      <c r="AJ947" s="181"/>
      <c r="AK947" s="181"/>
      <c r="AL947" s="181"/>
      <c r="AM947" s="181"/>
      <c r="AN947" s="181"/>
      <c r="AO947" s="181"/>
      <c r="AP947" s="181"/>
      <c r="AQ947" s="181"/>
      <c r="AR947" s="181"/>
      <c r="AS947" s="181"/>
      <c r="AT947" s="181"/>
      <c r="AU947" s="181"/>
      <c r="AV947" s="181"/>
      <c r="AW947" s="181"/>
      <c r="AX947" s="181"/>
      <c r="AY947" s="181"/>
      <c r="AZ947" s="181"/>
      <c r="BA947" s="181"/>
      <c r="BB947" s="181"/>
      <c r="BC947" s="181"/>
      <c r="BD947" s="181"/>
      <c r="BE947" s="181"/>
      <c r="BF947" s="181"/>
      <c r="BG947" s="181"/>
      <c r="BH947" s="181"/>
      <c r="BI947" s="181"/>
      <c r="BJ947" s="181"/>
      <c r="BK947" s="181"/>
      <c r="BL947" s="181"/>
    </row>
    <row r="948" spans="1:64" x14ac:dyDescent="0.2">
      <c r="A948" s="18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c r="AB948" s="181"/>
      <c r="AC948" s="181"/>
      <c r="AD948" s="181"/>
      <c r="AE948" s="181"/>
      <c r="AF948" s="181"/>
      <c r="AG948" s="181"/>
      <c r="AH948" s="181"/>
      <c r="AI948" s="181"/>
      <c r="AJ948" s="181"/>
      <c r="AK948" s="181"/>
      <c r="AL948" s="181"/>
      <c r="AM948" s="181"/>
      <c r="AN948" s="181"/>
      <c r="AO948" s="181"/>
      <c r="AP948" s="181"/>
      <c r="AQ948" s="181"/>
      <c r="AR948" s="181"/>
      <c r="AS948" s="181"/>
      <c r="AT948" s="181"/>
      <c r="AU948" s="181"/>
      <c r="AV948" s="181"/>
      <c r="AW948" s="181"/>
      <c r="AX948" s="181"/>
      <c r="AY948" s="181"/>
      <c r="AZ948" s="181"/>
      <c r="BA948" s="181"/>
      <c r="BB948" s="181"/>
      <c r="BC948" s="181"/>
      <c r="BD948" s="181"/>
      <c r="BE948" s="181"/>
      <c r="BF948" s="181"/>
      <c r="BG948" s="181"/>
      <c r="BH948" s="181"/>
      <c r="BI948" s="181"/>
      <c r="BJ948" s="181"/>
      <c r="BK948" s="181"/>
      <c r="BL948" s="181"/>
    </row>
    <row r="949" spans="1:64" x14ac:dyDescent="0.2">
      <c r="A949" s="18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c r="AB949" s="181"/>
      <c r="AC949" s="181"/>
      <c r="AD949" s="181"/>
      <c r="AE949" s="181"/>
      <c r="AF949" s="181"/>
      <c r="AG949" s="181"/>
      <c r="AH949" s="181"/>
      <c r="AI949" s="181"/>
      <c r="AJ949" s="181"/>
      <c r="AK949" s="181"/>
      <c r="AL949" s="181"/>
      <c r="AM949" s="181"/>
      <c r="AN949" s="181"/>
      <c r="AO949" s="181"/>
      <c r="AP949" s="181"/>
      <c r="AQ949" s="181"/>
      <c r="AR949" s="181"/>
      <c r="AS949" s="181"/>
      <c r="AT949" s="181"/>
      <c r="AU949" s="181"/>
      <c r="AV949" s="181"/>
      <c r="AW949" s="181"/>
      <c r="AX949" s="181"/>
      <c r="AY949" s="181"/>
      <c r="AZ949" s="181"/>
      <c r="BA949" s="181"/>
      <c r="BB949" s="181"/>
      <c r="BC949" s="181"/>
      <c r="BD949" s="181"/>
      <c r="BE949" s="181"/>
      <c r="BF949" s="181"/>
      <c r="BG949" s="181"/>
      <c r="BH949" s="181"/>
      <c r="BI949" s="181"/>
      <c r="BJ949" s="181"/>
      <c r="BK949" s="181"/>
      <c r="BL949" s="181"/>
    </row>
    <row r="950" spans="1:64" x14ac:dyDescent="0.2">
      <c r="A950" s="18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c r="AB950" s="181"/>
      <c r="AC950" s="181"/>
      <c r="AD950" s="181"/>
      <c r="AE950" s="181"/>
      <c r="AF950" s="181"/>
      <c r="AG950" s="181"/>
      <c r="AH950" s="181"/>
      <c r="AI950" s="181"/>
      <c r="AJ950" s="181"/>
      <c r="AK950" s="181"/>
      <c r="AL950" s="181"/>
      <c r="AM950" s="181"/>
      <c r="AN950" s="181"/>
      <c r="AO950" s="181"/>
      <c r="AP950" s="181"/>
      <c r="AQ950" s="181"/>
      <c r="AR950" s="181"/>
      <c r="AS950" s="181"/>
      <c r="AT950" s="181"/>
      <c r="AU950" s="181"/>
      <c r="AV950" s="181"/>
      <c r="AW950" s="181"/>
      <c r="AX950" s="181"/>
      <c r="AY950" s="181"/>
      <c r="AZ950" s="181"/>
      <c r="BA950" s="181"/>
      <c r="BB950" s="181"/>
      <c r="BC950" s="181"/>
      <c r="BD950" s="181"/>
      <c r="BE950" s="181"/>
      <c r="BF950" s="181"/>
      <c r="BG950" s="181"/>
      <c r="BH950" s="181"/>
      <c r="BI950" s="181"/>
      <c r="BJ950" s="181"/>
      <c r="BK950" s="181"/>
      <c r="BL950" s="181"/>
    </row>
    <row r="951" spans="1:64" x14ac:dyDescent="0.2">
      <c r="A951" s="18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c r="AB951" s="181"/>
      <c r="AC951" s="181"/>
      <c r="AD951" s="181"/>
      <c r="AE951" s="181"/>
      <c r="AF951" s="181"/>
      <c r="AG951" s="181"/>
      <c r="AH951" s="181"/>
      <c r="AI951" s="181"/>
      <c r="AJ951" s="181"/>
      <c r="AK951" s="181"/>
      <c r="AL951" s="181"/>
      <c r="AM951" s="181"/>
      <c r="AN951" s="181"/>
      <c r="AO951" s="181"/>
      <c r="AP951" s="181"/>
      <c r="AQ951" s="181"/>
      <c r="AR951" s="181"/>
      <c r="AS951" s="181"/>
      <c r="AT951" s="181"/>
      <c r="AU951" s="181"/>
      <c r="AV951" s="181"/>
      <c r="AW951" s="181"/>
      <c r="AX951" s="181"/>
      <c r="AY951" s="181"/>
      <c r="AZ951" s="181"/>
      <c r="BA951" s="181"/>
      <c r="BB951" s="181"/>
      <c r="BC951" s="181"/>
      <c r="BD951" s="181"/>
      <c r="BE951" s="181"/>
      <c r="BF951" s="181"/>
      <c r="BG951" s="181"/>
      <c r="BH951" s="181"/>
      <c r="BI951" s="181"/>
      <c r="BJ951" s="181"/>
      <c r="BK951" s="181"/>
      <c r="BL951" s="181"/>
    </row>
    <row r="952" spans="1:64" x14ac:dyDescent="0.2">
      <c r="A952" s="18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c r="AB952" s="181"/>
      <c r="AC952" s="181"/>
      <c r="AD952" s="181"/>
      <c r="AE952" s="181"/>
      <c r="AF952" s="181"/>
      <c r="AG952" s="181"/>
      <c r="AH952" s="181"/>
      <c r="AI952" s="181"/>
      <c r="AJ952" s="181"/>
      <c r="AK952" s="181"/>
      <c r="AL952" s="181"/>
      <c r="AM952" s="181"/>
      <c r="AN952" s="181"/>
      <c r="AO952" s="181"/>
      <c r="AP952" s="181"/>
      <c r="AQ952" s="181"/>
      <c r="AR952" s="181"/>
      <c r="AS952" s="181"/>
      <c r="AT952" s="181"/>
      <c r="AU952" s="181"/>
      <c r="AV952" s="181"/>
      <c r="AW952" s="181"/>
      <c r="AX952" s="181"/>
      <c r="AY952" s="181"/>
      <c r="AZ952" s="181"/>
      <c r="BA952" s="181"/>
      <c r="BB952" s="181"/>
      <c r="BC952" s="181"/>
      <c r="BD952" s="181"/>
      <c r="BE952" s="181"/>
      <c r="BF952" s="181"/>
      <c r="BG952" s="181"/>
      <c r="BH952" s="181"/>
      <c r="BI952" s="181"/>
      <c r="BJ952" s="181"/>
      <c r="BK952" s="181"/>
      <c r="BL952" s="181"/>
    </row>
    <row r="953" spans="1:64" x14ac:dyDescent="0.2">
      <c r="A953" s="18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c r="AB953" s="181"/>
      <c r="AC953" s="181"/>
      <c r="AD953" s="181"/>
      <c r="AE953" s="181"/>
      <c r="AF953" s="181"/>
      <c r="AG953" s="181"/>
      <c r="AH953" s="181"/>
      <c r="AI953" s="181"/>
      <c r="AJ953" s="181"/>
      <c r="AK953" s="181"/>
      <c r="AL953" s="181"/>
      <c r="AM953" s="181"/>
      <c r="AN953" s="181"/>
      <c r="AO953" s="181"/>
      <c r="AP953" s="181"/>
      <c r="AQ953" s="181"/>
      <c r="AR953" s="181"/>
      <c r="AS953" s="181"/>
      <c r="AT953" s="181"/>
      <c r="AU953" s="181"/>
      <c r="AV953" s="181"/>
      <c r="AW953" s="181"/>
      <c r="AX953" s="181"/>
      <c r="AY953" s="181"/>
      <c r="AZ953" s="181"/>
      <c r="BA953" s="181"/>
      <c r="BB953" s="181"/>
      <c r="BC953" s="181"/>
      <c r="BD953" s="181"/>
      <c r="BE953" s="181"/>
      <c r="BF953" s="181"/>
      <c r="BG953" s="181"/>
      <c r="BH953" s="181"/>
      <c r="BI953" s="181"/>
      <c r="BJ953" s="181"/>
      <c r="BK953" s="181"/>
      <c r="BL953" s="181"/>
    </row>
    <row r="954" spans="1:64" x14ac:dyDescent="0.2">
      <c r="A954" s="18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c r="AB954" s="181"/>
      <c r="AC954" s="181"/>
      <c r="AD954" s="181"/>
      <c r="AE954" s="181"/>
      <c r="AF954" s="181"/>
      <c r="AG954" s="181"/>
      <c r="AH954" s="181"/>
      <c r="AI954" s="181"/>
      <c r="AJ954" s="181"/>
      <c r="AK954" s="181"/>
      <c r="AL954" s="181"/>
      <c r="AM954" s="181"/>
      <c r="AN954" s="181"/>
      <c r="AO954" s="181"/>
      <c r="AP954" s="181"/>
      <c r="AQ954" s="181"/>
      <c r="AR954" s="181"/>
      <c r="AS954" s="181"/>
      <c r="AT954" s="181"/>
      <c r="AU954" s="181"/>
      <c r="AV954" s="181"/>
      <c r="AW954" s="181"/>
      <c r="AX954" s="181"/>
      <c r="AY954" s="181"/>
      <c r="AZ954" s="181"/>
      <c r="BA954" s="181"/>
      <c r="BB954" s="181"/>
      <c r="BC954" s="181"/>
      <c r="BD954" s="181"/>
      <c r="BE954" s="181"/>
      <c r="BF954" s="181"/>
      <c r="BG954" s="181"/>
      <c r="BH954" s="181"/>
      <c r="BI954" s="181"/>
      <c r="BJ954" s="181"/>
      <c r="BK954" s="181"/>
      <c r="BL954" s="181"/>
    </row>
    <row r="955" spans="1:64" x14ac:dyDescent="0.2">
      <c r="A955" s="18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c r="AB955" s="181"/>
      <c r="AC955" s="181"/>
      <c r="AD955" s="181"/>
      <c r="AE955" s="181"/>
      <c r="AF955" s="181"/>
      <c r="AG955" s="181"/>
      <c r="AH955" s="181"/>
      <c r="AI955" s="181"/>
      <c r="AJ955" s="181"/>
      <c r="AK955" s="181"/>
      <c r="AL955" s="181"/>
      <c r="AM955" s="181"/>
      <c r="AN955" s="181"/>
      <c r="AO955" s="181"/>
      <c r="AP955" s="181"/>
      <c r="AQ955" s="181"/>
      <c r="AR955" s="181"/>
      <c r="AS955" s="181"/>
      <c r="AT955" s="181"/>
      <c r="AU955" s="181"/>
      <c r="AV955" s="181"/>
      <c r="AW955" s="181"/>
      <c r="AX955" s="181"/>
      <c r="AY955" s="181"/>
      <c r="AZ955" s="181"/>
      <c r="BA955" s="181"/>
      <c r="BB955" s="181"/>
      <c r="BC955" s="181"/>
      <c r="BD955" s="181"/>
      <c r="BE955" s="181"/>
      <c r="BF955" s="181"/>
      <c r="BG955" s="181"/>
      <c r="BH955" s="181"/>
      <c r="BI955" s="181"/>
      <c r="BJ955" s="181"/>
      <c r="BK955" s="181"/>
      <c r="BL955" s="181"/>
    </row>
    <row r="956" spans="1:64" x14ac:dyDescent="0.2">
      <c r="A956" s="18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c r="AB956" s="181"/>
      <c r="AC956" s="181"/>
      <c r="AD956" s="181"/>
      <c r="AE956" s="181"/>
      <c r="AF956" s="181"/>
      <c r="AG956" s="181"/>
      <c r="AH956" s="181"/>
      <c r="AI956" s="181"/>
      <c r="AJ956" s="181"/>
      <c r="AK956" s="181"/>
      <c r="AL956" s="181"/>
      <c r="AM956" s="181"/>
      <c r="AN956" s="181"/>
      <c r="AO956" s="181"/>
      <c r="AP956" s="181"/>
      <c r="AQ956" s="181"/>
      <c r="AR956" s="181"/>
      <c r="AS956" s="181"/>
      <c r="AT956" s="181"/>
      <c r="AU956" s="181"/>
      <c r="AV956" s="181"/>
      <c r="AW956" s="181"/>
      <c r="AX956" s="181"/>
      <c r="AY956" s="181"/>
      <c r="AZ956" s="181"/>
      <c r="BA956" s="181"/>
      <c r="BB956" s="181"/>
      <c r="BC956" s="181"/>
      <c r="BD956" s="181"/>
      <c r="BE956" s="181"/>
      <c r="BF956" s="181"/>
      <c r="BG956" s="181"/>
      <c r="BH956" s="181"/>
      <c r="BI956" s="181"/>
      <c r="BJ956" s="181"/>
      <c r="BK956" s="181"/>
      <c r="BL956" s="181"/>
    </row>
    <row r="957" spans="1:64" x14ac:dyDescent="0.2">
      <c r="A957" s="18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c r="AB957" s="181"/>
      <c r="AC957" s="181"/>
      <c r="AD957" s="181"/>
      <c r="AE957" s="181"/>
      <c r="AF957" s="181"/>
      <c r="AG957" s="181"/>
      <c r="AH957" s="181"/>
      <c r="AI957" s="181"/>
      <c r="AJ957" s="181"/>
      <c r="AK957" s="181"/>
      <c r="AL957" s="181"/>
      <c r="AM957" s="181"/>
      <c r="AN957" s="181"/>
      <c r="AO957" s="181"/>
      <c r="AP957" s="181"/>
      <c r="AQ957" s="181"/>
      <c r="AR957" s="181"/>
      <c r="AS957" s="181"/>
      <c r="AT957" s="181"/>
      <c r="AU957" s="181"/>
      <c r="AV957" s="181"/>
      <c r="AW957" s="181"/>
      <c r="AX957" s="181"/>
      <c r="AY957" s="181"/>
      <c r="AZ957" s="181"/>
      <c r="BA957" s="181"/>
      <c r="BB957" s="181"/>
      <c r="BC957" s="181"/>
      <c r="BD957" s="181"/>
      <c r="BE957" s="181"/>
      <c r="BF957" s="181"/>
      <c r="BG957" s="181"/>
      <c r="BH957" s="181"/>
      <c r="BI957" s="181"/>
      <c r="BJ957" s="181"/>
      <c r="BK957" s="181"/>
      <c r="BL957" s="181"/>
    </row>
    <row r="958" spans="1:64" x14ac:dyDescent="0.2">
      <c r="A958" s="18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c r="AB958" s="181"/>
      <c r="AC958" s="181"/>
      <c r="AD958" s="181"/>
      <c r="AE958" s="181"/>
      <c r="AF958" s="181"/>
      <c r="AG958" s="181"/>
      <c r="AH958" s="181"/>
      <c r="AI958" s="181"/>
      <c r="AJ958" s="181"/>
      <c r="AK958" s="181"/>
      <c r="AL958" s="181"/>
      <c r="AM958" s="181"/>
      <c r="AN958" s="181"/>
      <c r="AO958" s="181"/>
      <c r="AP958" s="181"/>
      <c r="AQ958" s="181"/>
      <c r="AR958" s="181"/>
      <c r="AS958" s="181"/>
      <c r="AT958" s="181"/>
      <c r="AU958" s="181"/>
      <c r="AV958" s="181"/>
      <c r="AW958" s="181"/>
      <c r="AX958" s="181"/>
      <c r="AY958" s="181"/>
      <c r="AZ958" s="181"/>
      <c r="BA958" s="181"/>
      <c r="BB958" s="181"/>
      <c r="BC958" s="181"/>
      <c r="BD958" s="181"/>
      <c r="BE958" s="181"/>
      <c r="BF958" s="181"/>
      <c r="BG958" s="181"/>
      <c r="BH958" s="181"/>
      <c r="BI958" s="181"/>
      <c r="BJ958" s="181"/>
      <c r="BK958" s="181"/>
      <c r="BL958" s="181"/>
    </row>
    <row r="959" spans="1:64" x14ac:dyDescent="0.2">
      <c r="A959" s="18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c r="AB959" s="181"/>
      <c r="AC959" s="181"/>
      <c r="AD959" s="181"/>
      <c r="AE959" s="181"/>
      <c r="AF959" s="181"/>
      <c r="AG959" s="181"/>
      <c r="AH959" s="181"/>
      <c r="AI959" s="181"/>
      <c r="AJ959" s="181"/>
      <c r="AK959" s="181"/>
      <c r="AL959" s="181"/>
      <c r="AM959" s="181"/>
      <c r="AN959" s="181"/>
      <c r="AO959" s="181"/>
      <c r="AP959" s="181"/>
      <c r="AQ959" s="181"/>
      <c r="AR959" s="181"/>
      <c r="AS959" s="181"/>
      <c r="AT959" s="181"/>
      <c r="AU959" s="181"/>
      <c r="AV959" s="181"/>
      <c r="AW959" s="181"/>
      <c r="AX959" s="181"/>
      <c r="AY959" s="181"/>
      <c r="AZ959" s="181"/>
      <c r="BA959" s="181"/>
      <c r="BB959" s="181"/>
      <c r="BC959" s="181"/>
      <c r="BD959" s="181"/>
      <c r="BE959" s="181"/>
      <c r="BF959" s="181"/>
      <c r="BG959" s="181"/>
      <c r="BH959" s="181"/>
      <c r="BI959" s="181"/>
      <c r="BJ959" s="181"/>
      <c r="BK959" s="181"/>
      <c r="BL959" s="181"/>
    </row>
    <row r="960" spans="1:64" x14ac:dyDescent="0.2">
      <c r="A960" s="18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c r="AB960" s="181"/>
      <c r="AC960" s="181"/>
      <c r="AD960" s="181"/>
      <c r="AE960" s="181"/>
      <c r="AF960" s="181"/>
      <c r="AG960" s="181"/>
      <c r="AH960" s="181"/>
      <c r="AI960" s="181"/>
      <c r="AJ960" s="181"/>
      <c r="AK960" s="181"/>
      <c r="AL960" s="181"/>
      <c r="AM960" s="181"/>
      <c r="AN960" s="181"/>
      <c r="AO960" s="181"/>
      <c r="AP960" s="181"/>
      <c r="AQ960" s="181"/>
      <c r="AR960" s="181"/>
      <c r="AS960" s="181"/>
      <c r="AT960" s="181"/>
      <c r="AU960" s="181"/>
      <c r="AV960" s="181"/>
      <c r="AW960" s="181"/>
      <c r="AX960" s="181"/>
      <c r="AY960" s="181"/>
      <c r="AZ960" s="181"/>
      <c r="BA960" s="181"/>
      <c r="BB960" s="181"/>
      <c r="BC960" s="181"/>
      <c r="BD960" s="181"/>
      <c r="BE960" s="181"/>
      <c r="BF960" s="181"/>
      <c r="BG960" s="181"/>
      <c r="BH960" s="181"/>
      <c r="BI960" s="181"/>
      <c r="BJ960" s="181"/>
      <c r="BK960" s="181"/>
      <c r="BL960" s="181"/>
    </row>
    <row r="961" spans="1:64" x14ac:dyDescent="0.2">
      <c r="A961" s="18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c r="AB961" s="181"/>
      <c r="AC961" s="181"/>
      <c r="AD961" s="181"/>
      <c r="AE961" s="181"/>
      <c r="AF961" s="181"/>
      <c r="AG961" s="181"/>
      <c r="AH961" s="181"/>
      <c r="AI961" s="181"/>
      <c r="AJ961" s="181"/>
      <c r="AK961" s="181"/>
      <c r="AL961" s="181"/>
      <c r="AM961" s="181"/>
      <c r="AN961" s="181"/>
      <c r="AO961" s="181"/>
      <c r="AP961" s="181"/>
      <c r="AQ961" s="181"/>
      <c r="AR961" s="181"/>
      <c r="AS961" s="181"/>
      <c r="AT961" s="181"/>
      <c r="AU961" s="181"/>
      <c r="AV961" s="181"/>
      <c r="AW961" s="181"/>
      <c r="AX961" s="181"/>
      <c r="AY961" s="181"/>
      <c r="AZ961" s="181"/>
      <c r="BA961" s="181"/>
      <c r="BB961" s="181"/>
      <c r="BC961" s="181"/>
      <c r="BD961" s="181"/>
      <c r="BE961" s="181"/>
      <c r="BF961" s="181"/>
      <c r="BG961" s="181"/>
      <c r="BH961" s="181"/>
      <c r="BI961" s="181"/>
      <c r="BJ961" s="181"/>
      <c r="BK961" s="181"/>
      <c r="BL961" s="181"/>
    </row>
    <row r="962" spans="1:64" x14ac:dyDescent="0.2">
      <c r="A962" s="18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c r="AB962" s="181"/>
      <c r="AC962" s="181"/>
      <c r="AD962" s="181"/>
      <c r="AE962" s="181"/>
      <c r="AF962" s="181"/>
      <c r="AG962" s="181"/>
      <c r="AH962" s="181"/>
      <c r="AI962" s="181"/>
      <c r="AJ962" s="181"/>
      <c r="AK962" s="181"/>
      <c r="AL962" s="181"/>
      <c r="AM962" s="181"/>
      <c r="AN962" s="181"/>
      <c r="AO962" s="181"/>
      <c r="AP962" s="181"/>
      <c r="AQ962" s="181"/>
      <c r="AR962" s="181"/>
      <c r="AS962" s="181"/>
      <c r="AT962" s="181"/>
      <c r="AU962" s="181"/>
      <c r="AV962" s="181"/>
      <c r="AW962" s="181"/>
      <c r="AX962" s="181"/>
      <c r="AY962" s="181"/>
      <c r="AZ962" s="181"/>
      <c r="BA962" s="181"/>
      <c r="BB962" s="181"/>
      <c r="BC962" s="181"/>
      <c r="BD962" s="181"/>
      <c r="BE962" s="181"/>
      <c r="BF962" s="181"/>
      <c r="BG962" s="181"/>
      <c r="BH962" s="181"/>
      <c r="BI962" s="181"/>
      <c r="BJ962" s="181"/>
      <c r="BK962" s="181"/>
      <c r="BL962" s="181"/>
    </row>
    <row r="963" spans="1:64" x14ac:dyDescent="0.2">
      <c r="A963" s="18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c r="AB963" s="181"/>
      <c r="AC963" s="181"/>
      <c r="AD963" s="181"/>
      <c r="AE963" s="181"/>
      <c r="AF963" s="181"/>
      <c r="AG963" s="181"/>
      <c r="AH963" s="181"/>
      <c r="AI963" s="181"/>
      <c r="AJ963" s="181"/>
      <c r="AK963" s="181"/>
      <c r="AL963" s="181"/>
      <c r="AM963" s="181"/>
      <c r="AN963" s="181"/>
      <c r="AO963" s="181"/>
      <c r="AP963" s="181"/>
      <c r="AQ963" s="181"/>
      <c r="AR963" s="181"/>
      <c r="AS963" s="181"/>
      <c r="AT963" s="181"/>
      <c r="AU963" s="181"/>
      <c r="AV963" s="181"/>
      <c r="AW963" s="181"/>
      <c r="AX963" s="181"/>
      <c r="AY963" s="181"/>
      <c r="AZ963" s="181"/>
      <c r="BA963" s="181"/>
      <c r="BB963" s="181"/>
      <c r="BC963" s="181"/>
      <c r="BD963" s="181"/>
      <c r="BE963" s="181"/>
      <c r="BF963" s="181"/>
      <c r="BG963" s="181"/>
      <c r="BH963" s="181"/>
      <c r="BI963" s="181"/>
      <c r="BJ963" s="181"/>
      <c r="BK963" s="181"/>
      <c r="BL963" s="181"/>
    </row>
    <row r="964" spans="1:64" x14ac:dyDescent="0.2">
      <c r="A964" s="18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c r="AB964" s="181"/>
      <c r="AC964" s="181"/>
      <c r="AD964" s="181"/>
      <c r="AE964" s="181"/>
      <c r="AF964" s="181"/>
      <c r="AG964" s="181"/>
      <c r="AH964" s="181"/>
      <c r="AI964" s="181"/>
      <c r="AJ964" s="181"/>
      <c r="AK964" s="181"/>
      <c r="AL964" s="181"/>
      <c r="AM964" s="181"/>
      <c r="AN964" s="181"/>
      <c r="AO964" s="181"/>
      <c r="AP964" s="181"/>
      <c r="AQ964" s="181"/>
      <c r="AR964" s="181"/>
      <c r="AS964" s="181"/>
      <c r="AT964" s="181"/>
      <c r="AU964" s="181"/>
      <c r="AV964" s="181"/>
      <c r="AW964" s="181"/>
      <c r="AX964" s="181"/>
      <c r="AY964" s="181"/>
      <c r="AZ964" s="181"/>
      <c r="BA964" s="181"/>
      <c r="BB964" s="181"/>
      <c r="BC964" s="181"/>
      <c r="BD964" s="181"/>
      <c r="BE964" s="181"/>
      <c r="BF964" s="181"/>
      <c r="BG964" s="181"/>
      <c r="BH964" s="181"/>
      <c r="BI964" s="181"/>
      <c r="BJ964" s="181"/>
      <c r="BK964" s="181"/>
      <c r="BL964" s="181"/>
    </row>
    <row r="965" spans="1:64" x14ac:dyDescent="0.2">
      <c r="A965" s="18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c r="AB965" s="181"/>
      <c r="AC965" s="181"/>
      <c r="AD965" s="181"/>
      <c r="AE965" s="181"/>
      <c r="AF965" s="181"/>
      <c r="AG965" s="181"/>
      <c r="AH965" s="181"/>
      <c r="AI965" s="181"/>
      <c r="AJ965" s="181"/>
      <c r="AK965" s="181"/>
      <c r="AL965" s="181"/>
      <c r="AM965" s="181"/>
      <c r="AN965" s="181"/>
      <c r="AO965" s="181"/>
      <c r="AP965" s="181"/>
      <c r="AQ965" s="181"/>
      <c r="AR965" s="181"/>
      <c r="AS965" s="181"/>
      <c r="AT965" s="181"/>
      <c r="AU965" s="181"/>
      <c r="AV965" s="181"/>
      <c r="AW965" s="181"/>
      <c r="AX965" s="181"/>
      <c r="AY965" s="181"/>
      <c r="AZ965" s="181"/>
      <c r="BA965" s="181"/>
      <c r="BB965" s="181"/>
      <c r="BC965" s="181"/>
      <c r="BD965" s="181"/>
      <c r="BE965" s="181"/>
      <c r="BF965" s="181"/>
      <c r="BG965" s="181"/>
      <c r="BH965" s="181"/>
      <c r="BI965" s="181"/>
      <c r="BJ965" s="181"/>
      <c r="BK965" s="181"/>
      <c r="BL965" s="181"/>
    </row>
    <row r="966" spans="1:64" x14ac:dyDescent="0.2">
      <c r="A966" s="18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c r="AB966" s="181"/>
      <c r="AC966" s="181"/>
      <c r="AD966" s="181"/>
      <c r="AE966" s="181"/>
      <c r="AF966" s="181"/>
      <c r="AG966" s="181"/>
      <c r="AH966" s="181"/>
      <c r="AI966" s="181"/>
      <c r="AJ966" s="181"/>
      <c r="AK966" s="181"/>
      <c r="AL966" s="181"/>
      <c r="AM966" s="181"/>
      <c r="AN966" s="181"/>
      <c r="AO966" s="181"/>
      <c r="AP966" s="181"/>
      <c r="AQ966" s="181"/>
      <c r="AR966" s="181"/>
      <c r="AS966" s="181"/>
      <c r="AT966" s="181"/>
      <c r="AU966" s="181"/>
      <c r="AV966" s="181"/>
      <c r="AW966" s="181"/>
      <c r="AX966" s="181"/>
      <c r="AY966" s="181"/>
      <c r="AZ966" s="181"/>
      <c r="BA966" s="181"/>
      <c r="BB966" s="181"/>
      <c r="BC966" s="181"/>
      <c r="BD966" s="181"/>
      <c r="BE966" s="181"/>
      <c r="BF966" s="181"/>
      <c r="BG966" s="181"/>
      <c r="BH966" s="181"/>
      <c r="BI966" s="181"/>
      <c r="BJ966" s="181"/>
      <c r="BK966" s="181"/>
      <c r="BL966" s="181"/>
    </row>
    <row r="967" spans="1:64" x14ac:dyDescent="0.2">
      <c r="A967" s="18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c r="AB967" s="181"/>
      <c r="AC967" s="181"/>
      <c r="AD967" s="181"/>
      <c r="AE967" s="181"/>
      <c r="AF967" s="181"/>
      <c r="AG967" s="181"/>
      <c r="AH967" s="181"/>
      <c r="AI967" s="181"/>
      <c r="AJ967" s="181"/>
      <c r="AK967" s="181"/>
      <c r="AL967" s="181"/>
      <c r="AM967" s="181"/>
      <c r="AN967" s="181"/>
      <c r="AO967" s="181"/>
      <c r="AP967" s="181"/>
      <c r="AQ967" s="181"/>
      <c r="AR967" s="181"/>
      <c r="AS967" s="181"/>
      <c r="AT967" s="181"/>
      <c r="AU967" s="181"/>
      <c r="AV967" s="181"/>
      <c r="AW967" s="181"/>
      <c r="AX967" s="181"/>
      <c r="AY967" s="181"/>
      <c r="AZ967" s="181"/>
      <c r="BA967" s="181"/>
      <c r="BB967" s="181"/>
      <c r="BC967" s="181"/>
      <c r="BD967" s="181"/>
      <c r="BE967" s="181"/>
      <c r="BF967" s="181"/>
      <c r="BG967" s="181"/>
      <c r="BH967" s="181"/>
      <c r="BI967" s="181"/>
      <c r="BJ967" s="181"/>
      <c r="BK967" s="181"/>
      <c r="BL967" s="181"/>
    </row>
    <row r="968" spans="1:64" x14ac:dyDescent="0.2">
      <c r="A968" s="18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c r="AB968" s="181"/>
      <c r="AC968" s="181"/>
      <c r="AD968" s="181"/>
      <c r="AE968" s="181"/>
      <c r="AF968" s="181"/>
      <c r="AG968" s="181"/>
      <c r="AH968" s="181"/>
      <c r="AI968" s="181"/>
      <c r="AJ968" s="181"/>
      <c r="AK968" s="181"/>
      <c r="AL968" s="181"/>
      <c r="AM968" s="181"/>
      <c r="AN968" s="181"/>
      <c r="AO968" s="181"/>
      <c r="AP968" s="181"/>
      <c r="AQ968" s="181"/>
      <c r="AR968" s="181"/>
      <c r="AS968" s="181"/>
      <c r="AT968" s="181"/>
      <c r="AU968" s="181"/>
      <c r="AV968" s="181"/>
      <c r="AW968" s="181"/>
      <c r="AX968" s="181"/>
      <c r="AY968" s="181"/>
      <c r="AZ968" s="181"/>
      <c r="BA968" s="181"/>
      <c r="BB968" s="181"/>
      <c r="BC968" s="181"/>
      <c r="BD968" s="181"/>
      <c r="BE968" s="181"/>
      <c r="BF968" s="181"/>
      <c r="BG968" s="181"/>
      <c r="BH968" s="181"/>
      <c r="BI968" s="181"/>
      <c r="BJ968" s="181"/>
      <c r="BK968" s="181"/>
      <c r="BL968" s="181"/>
    </row>
    <row r="969" spans="1:64" x14ac:dyDescent="0.2">
      <c r="A969" s="18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c r="AB969" s="181"/>
      <c r="AC969" s="181"/>
      <c r="AD969" s="181"/>
      <c r="AE969" s="181"/>
      <c r="AF969" s="181"/>
      <c r="AG969" s="181"/>
      <c r="AH969" s="181"/>
      <c r="AI969" s="181"/>
      <c r="AJ969" s="181"/>
      <c r="AK969" s="181"/>
      <c r="AL969" s="181"/>
      <c r="AM969" s="181"/>
      <c r="AN969" s="181"/>
      <c r="AO969" s="181"/>
      <c r="AP969" s="181"/>
      <c r="AQ969" s="181"/>
      <c r="AR969" s="181"/>
      <c r="AS969" s="181"/>
      <c r="AT969" s="181"/>
      <c r="AU969" s="181"/>
      <c r="AV969" s="181"/>
      <c r="AW969" s="181"/>
      <c r="AX969" s="181"/>
      <c r="AY969" s="181"/>
      <c r="AZ969" s="181"/>
      <c r="BA969" s="181"/>
      <c r="BB969" s="181"/>
      <c r="BC969" s="181"/>
      <c r="BD969" s="181"/>
      <c r="BE969" s="181"/>
      <c r="BF969" s="181"/>
      <c r="BG969" s="181"/>
      <c r="BH969" s="181"/>
      <c r="BI969" s="181"/>
      <c r="BJ969" s="181"/>
      <c r="BK969" s="181"/>
      <c r="BL969" s="181"/>
    </row>
    <row r="970" spans="1:64" x14ac:dyDescent="0.2">
      <c r="A970" s="18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c r="AB970" s="181"/>
      <c r="AC970" s="181"/>
      <c r="AD970" s="181"/>
      <c r="AE970" s="181"/>
      <c r="AF970" s="181"/>
      <c r="AG970" s="181"/>
      <c r="AH970" s="181"/>
      <c r="AI970" s="181"/>
      <c r="AJ970" s="181"/>
      <c r="AK970" s="181"/>
      <c r="AL970" s="181"/>
      <c r="AM970" s="181"/>
      <c r="AN970" s="181"/>
      <c r="AO970" s="181"/>
      <c r="AP970" s="181"/>
      <c r="AQ970" s="181"/>
      <c r="AR970" s="181"/>
      <c r="AS970" s="181"/>
      <c r="AT970" s="181"/>
      <c r="AU970" s="181"/>
      <c r="AV970" s="181"/>
      <c r="AW970" s="181"/>
      <c r="AX970" s="181"/>
      <c r="AY970" s="181"/>
      <c r="AZ970" s="181"/>
      <c r="BA970" s="181"/>
      <c r="BB970" s="181"/>
      <c r="BC970" s="181"/>
      <c r="BD970" s="181"/>
      <c r="BE970" s="181"/>
      <c r="BF970" s="181"/>
      <c r="BG970" s="181"/>
      <c r="BH970" s="181"/>
      <c r="BI970" s="181"/>
      <c r="BJ970" s="181"/>
      <c r="BK970" s="181"/>
      <c r="BL970" s="181"/>
    </row>
    <row r="971" spans="1:64" x14ac:dyDescent="0.2">
      <c r="A971" s="18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c r="AB971" s="181"/>
      <c r="AC971" s="181"/>
      <c r="AD971" s="181"/>
      <c r="AE971" s="181"/>
      <c r="AF971" s="181"/>
      <c r="AG971" s="181"/>
      <c r="AH971" s="181"/>
      <c r="AI971" s="181"/>
      <c r="AJ971" s="181"/>
      <c r="AK971" s="181"/>
      <c r="AL971" s="181"/>
      <c r="AM971" s="181"/>
      <c r="AN971" s="181"/>
      <c r="AO971" s="181"/>
      <c r="AP971" s="181"/>
      <c r="AQ971" s="181"/>
      <c r="AR971" s="181"/>
      <c r="AS971" s="181"/>
      <c r="AT971" s="181"/>
      <c r="AU971" s="181"/>
      <c r="AV971" s="181"/>
      <c r="AW971" s="181"/>
      <c r="AX971" s="181"/>
      <c r="AY971" s="181"/>
      <c r="AZ971" s="181"/>
      <c r="BA971" s="181"/>
      <c r="BB971" s="181"/>
      <c r="BC971" s="181"/>
      <c r="BD971" s="181"/>
      <c r="BE971" s="181"/>
      <c r="BF971" s="181"/>
      <c r="BG971" s="181"/>
      <c r="BH971" s="181"/>
      <c r="BI971" s="181"/>
      <c r="BJ971" s="181"/>
      <c r="BK971" s="181"/>
      <c r="BL971" s="181"/>
    </row>
    <row r="972" spans="1:64" x14ac:dyDescent="0.2">
      <c r="A972" s="18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c r="AB972" s="181"/>
      <c r="AC972" s="181"/>
      <c r="AD972" s="181"/>
      <c r="AE972" s="181"/>
      <c r="AF972" s="181"/>
      <c r="AG972" s="181"/>
      <c r="AH972" s="181"/>
      <c r="AI972" s="181"/>
      <c r="AJ972" s="181"/>
      <c r="AK972" s="181"/>
      <c r="AL972" s="181"/>
      <c r="AM972" s="181"/>
      <c r="AN972" s="181"/>
      <c r="AO972" s="181"/>
      <c r="AP972" s="181"/>
      <c r="AQ972" s="181"/>
      <c r="AR972" s="181"/>
      <c r="AS972" s="181"/>
      <c r="AT972" s="181"/>
      <c r="AU972" s="181"/>
      <c r="AV972" s="181"/>
      <c r="AW972" s="181"/>
      <c r="AX972" s="181"/>
      <c r="AY972" s="181"/>
      <c r="AZ972" s="181"/>
      <c r="BA972" s="181"/>
      <c r="BB972" s="181"/>
      <c r="BC972" s="181"/>
      <c r="BD972" s="181"/>
      <c r="BE972" s="181"/>
      <c r="BF972" s="181"/>
      <c r="BG972" s="181"/>
      <c r="BH972" s="181"/>
      <c r="BI972" s="181"/>
      <c r="BJ972" s="181"/>
      <c r="BK972" s="181"/>
      <c r="BL972" s="181"/>
    </row>
    <row r="973" spans="1:64" x14ac:dyDescent="0.2">
      <c r="A973" s="18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c r="AB973" s="181"/>
      <c r="AC973" s="181"/>
      <c r="AD973" s="181"/>
      <c r="AE973" s="181"/>
      <c r="AF973" s="181"/>
      <c r="AG973" s="181"/>
      <c r="AH973" s="181"/>
      <c r="AI973" s="181"/>
      <c r="AJ973" s="181"/>
      <c r="AK973" s="181"/>
      <c r="AL973" s="181"/>
      <c r="AM973" s="181"/>
      <c r="AN973" s="181"/>
      <c r="AO973" s="181"/>
      <c r="AP973" s="181"/>
      <c r="AQ973" s="181"/>
      <c r="AR973" s="181"/>
      <c r="AS973" s="181"/>
      <c r="AT973" s="181"/>
      <c r="AU973" s="181"/>
      <c r="AV973" s="181"/>
      <c r="AW973" s="181"/>
      <c r="AX973" s="181"/>
      <c r="AY973" s="181"/>
      <c r="AZ973" s="181"/>
      <c r="BA973" s="181"/>
      <c r="BB973" s="181"/>
      <c r="BC973" s="181"/>
      <c r="BD973" s="181"/>
      <c r="BE973" s="181"/>
      <c r="BF973" s="181"/>
      <c r="BG973" s="181"/>
      <c r="BH973" s="181"/>
      <c r="BI973" s="181"/>
      <c r="BJ973" s="181"/>
      <c r="BK973" s="181"/>
      <c r="BL973" s="181"/>
    </row>
    <row r="974" spans="1:64" x14ac:dyDescent="0.2">
      <c r="A974" s="18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c r="AB974" s="181"/>
      <c r="AC974" s="181"/>
      <c r="AD974" s="181"/>
      <c r="AE974" s="181"/>
      <c r="AF974" s="181"/>
      <c r="AG974" s="181"/>
      <c r="AH974" s="181"/>
      <c r="AI974" s="181"/>
      <c r="AJ974" s="181"/>
      <c r="AK974" s="181"/>
      <c r="AL974" s="181"/>
      <c r="AM974" s="181"/>
      <c r="AN974" s="181"/>
      <c r="AO974" s="181"/>
      <c r="AP974" s="181"/>
      <c r="AQ974" s="181"/>
      <c r="AR974" s="181"/>
      <c r="AS974" s="181"/>
      <c r="AT974" s="181"/>
      <c r="AU974" s="181"/>
      <c r="AV974" s="181"/>
      <c r="AW974" s="181"/>
      <c r="AX974" s="181"/>
      <c r="AY974" s="181"/>
      <c r="AZ974" s="181"/>
      <c r="BA974" s="181"/>
      <c r="BB974" s="181"/>
      <c r="BC974" s="181"/>
      <c r="BD974" s="181"/>
      <c r="BE974" s="181"/>
      <c r="BF974" s="181"/>
      <c r="BG974" s="181"/>
      <c r="BH974" s="181"/>
      <c r="BI974" s="181"/>
      <c r="BJ974" s="181"/>
      <c r="BK974" s="181"/>
      <c r="BL974" s="181"/>
    </row>
    <row r="975" spans="1:64" x14ac:dyDescent="0.2">
      <c r="A975" s="18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c r="AB975" s="181"/>
      <c r="AC975" s="181"/>
      <c r="AD975" s="181"/>
      <c r="AE975" s="181"/>
      <c r="AF975" s="181"/>
      <c r="AG975" s="181"/>
      <c r="AH975" s="181"/>
      <c r="AI975" s="181"/>
      <c r="AJ975" s="181"/>
      <c r="AK975" s="181"/>
      <c r="AL975" s="181"/>
      <c r="AM975" s="181"/>
      <c r="AN975" s="181"/>
      <c r="AO975" s="181"/>
      <c r="AP975" s="181"/>
      <c r="AQ975" s="181"/>
      <c r="AR975" s="181"/>
      <c r="AS975" s="181"/>
      <c r="AT975" s="181"/>
      <c r="AU975" s="181"/>
      <c r="AV975" s="181"/>
      <c r="AW975" s="181"/>
      <c r="AX975" s="181"/>
      <c r="AY975" s="181"/>
      <c r="AZ975" s="181"/>
      <c r="BA975" s="181"/>
      <c r="BB975" s="181"/>
      <c r="BC975" s="181"/>
      <c r="BD975" s="181"/>
      <c r="BE975" s="181"/>
      <c r="BF975" s="181"/>
      <c r="BG975" s="181"/>
      <c r="BH975" s="181"/>
      <c r="BI975" s="181"/>
      <c r="BJ975" s="181"/>
      <c r="BK975" s="181"/>
      <c r="BL975" s="181"/>
    </row>
    <row r="976" spans="1:64" x14ac:dyDescent="0.2">
      <c r="A976" s="18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c r="AB976" s="181"/>
      <c r="AC976" s="181"/>
      <c r="AD976" s="181"/>
      <c r="AE976" s="181"/>
      <c r="AF976" s="181"/>
      <c r="AG976" s="181"/>
      <c r="AH976" s="181"/>
      <c r="AI976" s="181"/>
      <c r="AJ976" s="181"/>
      <c r="AK976" s="181"/>
      <c r="AL976" s="181"/>
      <c r="AM976" s="181"/>
      <c r="AN976" s="181"/>
      <c r="AO976" s="181"/>
      <c r="AP976" s="181"/>
      <c r="AQ976" s="181"/>
      <c r="AR976" s="181"/>
      <c r="AS976" s="181"/>
      <c r="AT976" s="181"/>
      <c r="AU976" s="181"/>
      <c r="AV976" s="181"/>
      <c r="AW976" s="181"/>
      <c r="AX976" s="181"/>
      <c r="AY976" s="181"/>
      <c r="AZ976" s="181"/>
      <c r="BA976" s="181"/>
      <c r="BB976" s="181"/>
      <c r="BC976" s="181"/>
      <c r="BD976" s="181"/>
      <c r="BE976" s="181"/>
      <c r="BF976" s="181"/>
      <c r="BG976" s="181"/>
      <c r="BH976" s="181"/>
      <c r="BI976" s="181"/>
      <c r="BJ976" s="181"/>
      <c r="BK976" s="181"/>
      <c r="BL976" s="181"/>
    </row>
    <row r="977" spans="1:64" x14ac:dyDescent="0.2">
      <c r="A977" s="18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c r="AB977" s="181"/>
      <c r="AC977" s="181"/>
      <c r="AD977" s="181"/>
      <c r="AE977" s="181"/>
      <c r="AF977" s="181"/>
      <c r="AG977" s="181"/>
      <c r="AH977" s="181"/>
      <c r="AI977" s="181"/>
      <c r="AJ977" s="181"/>
      <c r="AK977" s="181"/>
      <c r="AL977" s="181"/>
      <c r="AM977" s="181"/>
      <c r="AN977" s="181"/>
      <c r="AO977" s="181"/>
      <c r="AP977" s="181"/>
      <c r="AQ977" s="181"/>
      <c r="AR977" s="181"/>
      <c r="AS977" s="181"/>
      <c r="AT977" s="181"/>
      <c r="AU977" s="181"/>
      <c r="AV977" s="181"/>
      <c r="AW977" s="181"/>
      <c r="AX977" s="181"/>
      <c r="AY977" s="181"/>
      <c r="AZ977" s="181"/>
      <c r="BA977" s="181"/>
      <c r="BB977" s="181"/>
      <c r="BC977" s="181"/>
      <c r="BD977" s="181"/>
      <c r="BE977" s="181"/>
      <c r="BF977" s="181"/>
      <c r="BG977" s="181"/>
      <c r="BH977" s="181"/>
      <c r="BI977" s="181"/>
      <c r="BJ977" s="181"/>
      <c r="BK977" s="181"/>
      <c r="BL977" s="181"/>
    </row>
    <row r="978" spans="1:64" x14ac:dyDescent="0.2">
      <c r="A978" s="18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c r="AB978" s="181"/>
      <c r="AC978" s="181"/>
      <c r="AD978" s="181"/>
      <c r="AE978" s="181"/>
      <c r="AF978" s="181"/>
      <c r="AG978" s="181"/>
      <c r="AH978" s="181"/>
      <c r="AI978" s="181"/>
      <c r="AJ978" s="181"/>
      <c r="AK978" s="181"/>
      <c r="AL978" s="181"/>
      <c r="AM978" s="181"/>
      <c r="AN978" s="181"/>
      <c r="AO978" s="181"/>
      <c r="AP978" s="181"/>
      <c r="AQ978" s="181"/>
      <c r="AR978" s="181"/>
      <c r="AS978" s="181"/>
      <c r="AT978" s="181"/>
      <c r="AU978" s="181"/>
      <c r="AV978" s="181"/>
      <c r="AW978" s="181"/>
      <c r="AX978" s="181"/>
      <c r="AY978" s="181"/>
      <c r="AZ978" s="181"/>
      <c r="BA978" s="181"/>
      <c r="BB978" s="181"/>
      <c r="BC978" s="181"/>
      <c r="BD978" s="181"/>
      <c r="BE978" s="181"/>
      <c r="BF978" s="181"/>
      <c r="BG978" s="181"/>
      <c r="BH978" s="181"/>
      <c r="BI978" s="181"/>
      <c r="BJ978" s="181"/>
      <c r="BK978" s="181"/>
      <c r="BL978" s="181"/>
    </row>
    <row r="979" spans="1:64" x14ac:dyDescent="0.2">
      <c r="A979" s="18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c r="AB979" s="181"/>
      <c r="AC979" s="181"/>
      <c r="AD979" s="181"/>
      <c r="AE979" s="181"/>
      <c r="AF979" s="181"/>
      <c r="AG979" s="181"/>
      <c r="AH979" s="181"/>
      <c r="AI979" s="181"/>
      <c r="AJ979" s="181"/>
      <c r="AK979" s="181"/>
      <c r="AL979" s="181"/>
      <c r="AM979" s="181"/>
      <c r="AN979" s="181"/>
      <c r="AO979" s="181"/>
      <c r="AP979" s="181"/>
      <c r="AQ979" s="181"/>
      <c r="AR979" s="181"/>
      <c r="AS979" s="181"/>
      <c r="AT979" s="181"/>
      <c r="AU979" s="181"/>
      <c r="AV979" s="181"/>
      <c r="AW979" s="181"/>
      <c r="AX979" s="181"/>
      <c r="AY979" s="181"/>
      <c r="AZ979" s="181"/>
      <c r="BA979" s="181"/>
      <c r="BB979" s="181"/>
      <c r="BC979" s="181"/>
      <c r="BD979" s="181"/>
      <c r="BE979" s="181"/>
      <c r="BF979" s="181"/>
      <c r="BG979" s="181"/>
      <c r="BH979" s="181"/>
      <c r="BI979" s="181"/>
      <c r="BJ979" s="181"/>
      <c r="BK979" s="181"/>
      <c r="BL979" s="181"/>
    </row>
    <row r="980" spans="1:64" x14ac:dyDescent="0.2">
      <c r="A980" s="18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c r="AB980" s="181"/>
      <c r="AC980" s="181"/>
      <c r="AD980" s="181"/>
      <c r="AE980" s="181"/>
      <c r="AF980" s="181"/>
      <c r="AG980" s="181"/>
      <c r="AH980" s="181"/>
      <c r="AI980" s="181"/>
      <c r="AJ980" s="181"/>
      <c r="AK980" s="181"/>
      <c r="AL980" s="181"/>
      <c r="AM980" s="181"/>
      <c r="AN980" s="181"/>
      <c r="AO980" s="181"/>
      <c r="AP980" s="181"/>
      <c r="AQ980" s="181"/>
      <c r="AR980" s="181"/>
      <c r="AS980" s="181"/>
      <c r="AT980" s="181"/>
      <c r="AU980" s="181"/>
      <c r="AV980" s="181"/>
      <c r="AW980" s="181"/>
      <c r="AX980" s="181"/>
      <c r="AY980" s="181"/>
      <c r="AZ980" s="181"/>
      <c r="BA980" s="181"/>
      <c r="BB980" s="181"/>
      <c r="BC980" s="181"/>
      <c r="BD980" s="181"/>
      <c r="BE980" s="181"/>
      <c r="BF980" s="181"/>
      <c r="BG980" s="181"/>
      <c r="BH980" s="181"/>
      <c r="BI980" s="181"/>
      <c r="BJ980" s="181"/>
      <c r="BK980" s="181"/>
      <c r="BL980" s="181"/>
    </row>
    <row r="981" spans="1:64" x14ac:dyDescent="0.2">
      <c r="A981" s="18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c r="AB981" s="181"/>
      <c r="AC981" s="181"/>
      <c r="AD981" s="181"/>
      <c r="AE981" s="181"/>
      <c r="AF981" s="181"/>
      <c r="AG981" s="181"/>
      <c r="AH981" s="181"/>
      <c r="AI981" s="181"/>
      <c r="AJ981" s="181"/>
      <c r="AK981" s="181"/>
      <c r="AL981" s="181"/>
      <c r="AM981" s="181"/>
      <c r="AN981" s="181"/>
      <c r="AO981" s="181"/>
      <c r="AP981" s="181"/>
      <c r="AQ981" s="181"/>
      <c r="AR981" s="181"/>
      <c r="AS981" s="181"/>
      <c r="AT981" s="181"/>
      <c r="AU981" s="181"/>
      <c r="AV981" s="181"/>
      <c r="AW981" s="181"/>
      <c r="AX981" s="181"/>
      <c r="AY981" s="181"/>
      <c r="AZ981" s="181"/>
      <c r="BA981" s="181"/>
      <c r="BB981" s="181"/>
      <c r="BC981" s="181"/>
      <c r="BD981" s="181"/>
      <c r="BE981" s="181"/>
      <c r="BF981" s="181"/>
      <c r="BG981" s="181"/>
      <c r="BH981" s="181"/>
      <c r="BI981" s="181"/>
      <c r="BJ981" s="181"/>
      <c r="BK981" s="181"/>
      <c r="BL981" s="181"/>
    </row>
    <row r="982" spans="1:64" x14ac:dyDescent="0.2">
      <c r="A982" s="18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c r="AB982" s="181"/>
      <c r="AC982" s="181"/>
      <c r="AD982" s="181"/>
      <c r="AE982" s="181"/>
      <c r="AF982" s="181"/>
      <c r="AG982" s="181"/>
      <c r="AH982" s="181"/>
      <c r="AI982" s="181"/>
      <c r="AJ982" s="181"/>
      <c r="AK982" s="181"/>
      <c r="AL982" s="181"/>
      <c r="AM982" s="181"/>
      <c r="AN982" s="181"/>
      <c r="AO982" s="181"/>
      <c r="AP982" s="181"/>
      <c r="AQ982" s="181"/>
      <c r="AR982" s="181"/>
      <c r="AS982" s="181"/>
      <c r="AT982" s="181"/>
      <c r="AU982" s="181"/>
      <c r="AV982" s="181"/>
      <c r="AW982" s="181"/>
      <c r="AX982" s="181"/>
      <c r="AY982" s="181"/>
      <c r="AZ982" s="181"/>
      <c r="BA982" s="181"/>
      <c r="BB982" s="181"/>
      <c r="BC982" s="181"/>
      <c r="BD982" s="181"/>
      <c r="BE982" s="181"/>
      <c r="BF982" s="181"/>
      <c r="BG982" s="181"/>
      <c r="BH982" s="181"/>
      <c r="BI982" s="181"/>
      <c r="BJ982" s="181"/>
      <c r="BK982" s="181"/>
      <c r="BL982" s="181"/>
    </row>
    <row r="983" spans="1:64" x14ac:dyDescent="0.2">
      <c r="A983" s="18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c r="AB983" s="181"/>
      <c r="AC983" s="181"/>
      <c r="AD983" s="181"/>
      <c r="AE983" s="181"/>
      <c r="AF983" s="181"/>
      <c r="AG983" s="181"/>
      <c r="AH983" s="181"/>
      <c r="AI983" s="181"/>
      <c r="AJ983" s="181"/>
      <c r="AK983" s="181"/>
      <c r="AL983" s="181"/>
      <c r="AM983" s="181"/>
      <c r="AN983" s="181"/>
      <c r="AO983" s="181"/>
      <c r="AP983" s="181"/>
      <c r="AQ983" s="181"/>
      <c r="AR983" s="181"/>
      <c r="AS983" s="181"/>
      <c r="AT983" s="181"/>
      <c r="AU983" s="181"/>
      <c r="AV983" s="181"/>
      <c r="AW983" s="181"/>
      <c r="AX983" s="181"/>
      <c r="AY983" s="181"/>
      <c r="AZ983" s="181"/>
      <c r="BA983" s="181"/>
      <c r="BB983" s="181"/>
      <c r="BC983" s="181"/>
      <c r="BD983" s="181"/>
      <c r="BE983" s="181"/>
      <c r="BF983" s="181"/>
      <c r="BG983" s="181"/>
      <c r="BH983" s="181"/>
      <c r="BI983" s="181"/>
      <c r="BJ983" s="181"/>
      <c r="BK983" s="181"/>
      <c r="BL983" s="181"/>
    </row>
    <row r="984" spans="1:64" x14ac:dyDescent="0.2">
      <c r="A984" s="18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c r="AB984" s="181"/>
      <c r="AC984" s="181"/>
      <c r="AD984" s="181"/>
      <c r="AE984" s="181"/>
      <c r="AF984" s="181"/>
      <c r="AG984" s="181"/>
      <c r="AH984" s="181"/>
      <c r="AI984" s="181"/>
      <c r="AJ984" s="181"/>
      <c r="AK984" s="181"/>
      <c r="AL984" s="181"/>
      <c r="AM984" s="181"/>
      <c r="AN984" s="181"/>
      <c r="AO984" s="181"/>
      <c r="AP984" s="181"/>
      <c r="AQ984" s="181"/>
      <c r="AR984" s="181"/>
      <c r="AS984" s="181"/>
      <c r="AT984" s="181"/>
      <c r="AU984" s="181"/>
      <c r="AV984" s="181"/>
      <c r="AW984" s="181"/>
      <c r="AX984" s="181"/>
      <c r="AY984" s="181"/>
      <c r="AZ984" s="181"/>
      <c r="BA984" s="181"/>
      <c r="BB984" s="181"/>
      <c r="BC984" s="181"/>
      <c r="BD984" s="181"/>
      <c r="BE984" s="181"/>
      <c r="BF984" s="181"/>
      <c r="BG984" s="181"/>
      <c r="BH984" s="181"/>
      <c r="BI984" s="181"/>
      <c r="BJ984" s="181"/>
      <c r="BK984" s="181"/>
      <c r="BL984" s="181"/>
    </row>
    <row r="985" spans="1:64" x14ac:dyDescent="0.2">
      <c r="A985" s="18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c r="AB985" s="181"/>
      <c r="AC985" s="181"/>
      <c r="AD985" s="181"/>
      <c r="AE985" s="181"/>
      <c r="AF985" s="181"/>
      <c r="AG985" s="181"/>
      <c r="AH985" s="181"/>
      <c r="AI985" s="181"/>
      <c r="AJ985" s="181"/>
      <c r="AK985" s="181"/>
      <c r="AL985" s="181"/>
      <c r="AM985" s="181"/>
      <c r="AN985" s="181"/>
      <c r="AO985" s="181"/>
      <c r="AP985" s="181"/>
      <c r="AQ985" s="181"/>
      <c r="AR985" s="181"/>
      <c r="AS985" s="181"/>
      <c r="AT985" s="181"/>
      <c r="AU985" s="181"/>
      <c r="AV985" s="181"/>
      <c r="AW985" s="181"/>
      <c r="AX985" s="181"/>
      <c r="AY985" s="181"/>
      <c r="AZ985" s="181"/>
      <c r="BA985" s="181"/>
      <c r="BB985" s="181"/>
      <c r="BC985" s="181"/>
      <c r="BD985" s="181"/>
      <c r="BE985" s="181"/>
      <c r="BF985" s="181"/>
      <c r="BG985" s="181"/>
      <c r="BH985" s="181"/>
      <c r="BI985" s="181"/>
      <c r="BJ985" s="181"/>
      <c r="BK985" s="181"/>
      <c r="BL985" s="181"/>
    </row>
    <row r="986" spans="1:64" x14ac:dyDescent="0.2">
      <c r="A986" s="18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c r="AB986" s="181"/>
      <c r="AC986" s="181"/>
      <c r="AD986" s="181"/>
      <c r="AE986" s="181"/>
      <c r="AF986" s="181"/>
      <c r="AG986" s="181"/>
      <c r="AH986" s="181"/>
      <c r="AI986" s="181"/>
      <c r="AJ986" s="181"/>
      <c r="AK986" s="181"/>
      <c r="AL986" s="181"/>
      <c r="AM986" s="181"/>
      <c r="AN986" s="181"/>
      <c r="AO986" s="181"/>
      <c r="AP986" s="181"/>
      <c r="AQ986" s="181"/>
      <c r="AR986" s="181"/>
      <c r="AS986" s="181"/>
      <c r="AT986" s="181"/>
      <c r="AU986" s="181"/>
      <c r="AV986" s="181"/>
      <c r="AW986" s="181"/>
      <c r="AX986" s="181"/>
      <c r="AY986" s="181"/>
      <c r="AZ986" s="181"/>
      <c r="BA986" s="181"/>
      <c r="BB986" s="181"/>
      <c r="BC986" s="181"/>
      <c r="BD986" s="181"/>
      <c r="BE986" s="181"/>
      <c r="BF986" s="181"/>
      <c r="BG986" s="181"/>
      <c r="BH986" s="181"/>
      <c r="BI986" s="181"/>
      <c r="BJ986" s="181"/>
      <c r="BK986" s="181"/>
      <c r="BL986" s="181"/>
    </row>
    <row r="987" spans="1:64" x14ac:dyDescent="0.2">
      <c r="A987" s="18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c r="AB987" s="181"/>
      <c r="AC987" s="181"/>
      <c r="AD987" s="181"/>
      <c r="AE987" s="181"/>
      <c r="AF987" s="181"/>
      <c r="AG987" s="181"/>
      <c r="AH987" s="181"/>
      <c r="AI987" s="181"/>
      <c r="AJ987" s="181"/>
      <c r="AK987" s="181"/>
      <c r="AL987" s="181"/>
      <c r="AM987" s="181"/>
      <c r="AN987" s="181"/>
      <c r="AO987" s="181"/>
      <c r="AP987" s="181"/>
      <c r="AQ987" s="181"/>
      <c r="AR987" s="181"/>
      <c r="AS987" s="181"/>
      <c r="AT987" s="181"/>
      <c r="AU987" s="181"/>
      <c r="AV987" s="181"/>
      <c r="AW987" s="181"/>
      <c r="AX987" s="181"/>
      <c r="AY987" s="181"/>
      <c r="AZ987" s="181"/>
      <c r="BA987" s="181"/>
      <c r="BB987" s="181"/>
      <c r="BC987" s="181"/>
      <c r="BD987" s="181"/>
      <c r="BE987" s="181"/>
      <c r="BF987" s="181"/>
      <c r="BG987" s="181"/>
      <c r="BH987" s="181"/>
      <c r="BI987" s="181"/>
      <c r="BJ987" s="181"/>
      <c r="BK987" s="181"/>
      <c r="BL987" s="181"/>
    </row>
    <row r="988" spans="1:64" x14ac:dyDescent="0.2">
      <c r="A988" s="18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c r="AB988" s="181"/>
      <c r="AC988" s="181"/>
      <c r="AD988" s="181"/>
      <c r="AE988" s="181"/>
      <c r="AF988" s="181"/>
      <c r="AG988" s="181"/>
      <c r="AH988" s="181"/>
      <c r="AI988" s="181"/>
      <c r="AJ988" s="181"/>
      <c r="AK988" s="181"/>
      <c r="AL988" s="181"/>
      <c r="AM988" s="181"/>
      <c r="AN988" s="181"/>
      <c r="AO988" s="181"/>
      <c r="AP988" s="181"/>
      <c r="AQ988" s="181"/>
      <c r="AR988" s="181"/>
      <c r="AS988" s="181"/>
      <c r="AT988" s="181"/>
      <c r="AU988" s="181"/>
      <c r="AV988" s="181"/>
      <c r="AW988" s="181"/>
      <c r="AX988" s="181"/>
      <c r="AY988" s="181"/>
      <c r="AZ988" s="181"/>
      <c r="BA988" s="181"/>
      <c r="BB988" s="181"/>
      <c r="BC988" s="181"/>
      <c r="BD988" s="181"/>
      <c r="BE988" s="181"/>
      <c r="BF988" s="181"/>
      <c r="BG988" s="181"/>
      <c r="BH988" s="181"/>
      <c r="BI988" s="181"/>
      <c r="BJ988" s="181"/>
      <c r="BK988" s="181"/>
      <c r="BL988" s="181"/>
    </row>
    <row r="989" spans="1:64" x14ac:dyDescent="0.2">
      <c r="A989" s="18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c r="AB989" s="181"/>
      <c r="AC989" s="181"/>
      <c r="AD989" s="181"/>
      <c r="AE989" s="181"/>
      <c r="AF989" s="181"/>
      <c r="AG989" s="181"/>
      <c r="AH989" s="181"/>
      <c r="AI989" s="181"/>
      <c r="AJ989" s="181"/>
      <c r="AK989" s="181"/>
      <c r="AL989" s="181"/>
      <c r="AM989" s="181"/>
      <c r="AN989" s="181"/>
      <c r="AO989" s="181"/>
      <c r="AP989" s="181"/>
      <c r="AQ989" s="181"/>
      <c r="AR989" s="181"/>
      <c r="AS989" s="181"/>
      <c r="AT989" s="181"/>
      <c r="AU989" s="181"/>
      <c r="AV989" s="181"/>
      <c r="AW989" s="181"/>
      <c r="AX989" s="181"/>
      <c r="AY989" s="181"/>
      <c r="AZ989" s="181"/>
      <c r="BA989" s="181"/>
      <c r="BB989" s="181"/>
      <c r="BC989" s="181"/>
      <c r="BD989" s="181"/>
      <c r="BE989" s="181"/>
      <c r="BF989" s="181"/>
      <c r="BG989" s="181"/>
      <c r="BH989" s="181"/>
      <c r="BI989" s="181"/>
      <c r="BJ989" s="181"/>
      <c r="BK989" s="181"/>
      <c r="BL989" s="181"/>
    </row>
    <row r="990" spans="1:64" x14ac:dyDescent="0.2">
      <c r="A990" s="18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c r="AB990" s="181"/>
      <c r="AC990" s="181"/>
      <c r="AD990" s="181"/>
      <c r="AE990" s="181"/>
      <c r="AF990" s="181"/>
      <c r="AG990" s="181"/>
      <c r="AH990" s="181"/>
      <c r="AI990" s="181"/>
      <c r="AJ990" s="181"/>
      <c r="AK990" s="181"/>
      <c r="AL990" s="181"/>
      <c r="AM990" s="181"/>
      <c r="AN990" s="181"/>
      <c r="AO990" s="181"/>
      <c r="AP990" s="181"/>
      <c r="AQ990" s="181"/>
      <c r="AR990" s="181"/>
      <c r="AS990" s="181"/>
      <c r="AT990" s="181"/>
      <c r="AU990" s="181"/>
      <c r="AV990" s="181"/>
      <c r="AW990" s="181"/>
      <c r="AX990" s="181"/>
      <c r="AY990" s="181"/>
      <c r="AZ990" s="181"/>
      <c r="BA990" s="181"/>
      <c r="BB990" s="181"/>
      <c r="BC990" s="181"/>
      <c r="BD990" s="181"/>
      <c r="BE990" s="181"/>
      <c r="BF990" s="181"/>
      <c r="BG990" s="181"/>
      <c r="BH990" s="181"/>
      <c r="BI990" s="181"/>
      <c r="BJ990" s="181"/>
      <c r="BK990" s="181"/>
      <c r="BL990" s="181"/>
    </row>
    <row r="991" spans="1:64" x14ac:dyDescent="0.2">
      <c r="A991" s="18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c r="AB991" s="181"/>
      <c r="AC991" s="181"/>
      <c r="AD991" s="181"/>
      <c r="AE991" s="181"/>
      <c r="AF991" s="181"/>
      <c r="AG991" s="181"/>
      <c r="AH991" s="181"/>
      <c r="AI991" s="181"/>
      <c r="AJ991" s="181"/>
      <c r="AK991" s="181"/>
      <c r="AL991" s="181"/>
      <c r="AM991" s="181"/>
      <c r="AN991" s="181"/>
      <c r="AO991" s="181"/>
      <c r="AP991" s="181"/>
      <c r="AQ991" s="181"/>
      <c r="AR991" s="181"/>
      <c r="AS991" s="181"/>
      <c r="AT991" s="181"/>
      <c r="AU991" s="181"/>
      <c r="AV991" s="181"/>
      <c r="AW991" s="181"/>
      <c r="AX991" s="181"/>
      <c r="AY991" s="181"/>
      <c r="AZ991" s="181"/>
      <c r="BA991" s="181"/>
      <c r="BB991" s="181"/>
      <c r="BC991" s="181"/>
      <c r="BD991" s="181"/>
      <c r="BE991" s="181"/>
      <c r="BF991" s="181"/>
      <c r="BG991" s="181"/>
      <c r="BH991" s="181"/>
      <c r="BI991" s="181"/>
      <c r="BJ991" s="181"/>
      <c r="BK991" s="181"/>
      <c r="BL991" s="181"/>
    </row>
    <row r="992" spans="1:64" x14ac:dyDescent="0.2">
      <c r="A992" s="18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c r="AB992" s="181"/>
      <c r="AC992" s="181"/>
      <c r="AD992" s="181"/>
      <c r="AE992" s="181"/>
      <c r="AF992" s="181"/>
      <c r="AG992" s="181"/>
      <c r="AH992" s="181"/>
      <c r="AI992" s="181"/>
      <c r="AJ992" s="181"/>
      <c r="AK992" s="181"/>
      <c r="AL992" s="181"/>
      <c r="AM992" s="181"/>
      <c r="AN992" s="181"/>
      <c r="AO992" s="181"/>
      <c r="AP992" s="181"/>
      <c r="AQ992" s="181"/>
      <c r="AR992" s="181"/>
      <c r="AS992" s="181"/>
      <c r="AT992" s="181"/>
      <c r="AU992" s="181"/>
      <c r="AV992" s="181"/>
      <c r="AW992" s="181"/>
      <c r="AX992" s="181"/>
      <c r="AY992" s="181"/>
      <c r="AZ992" s="181"/>
      <c r="BA992" s="181"/>
      <c r="BB992" s="181"/>
      <c r="BC992" s="181"/>
      <c r="BD992" s="181"/>
      <c r="BE992" s="181"/>
      <c r="BF992" s="181"/>
      <c r="BG992" s="181"/>
      <c r="BH992" s="181"/>
      <c r="BI992" s="181"/>
      <c r="BJ992" s="181"/>
      <c r="BK992" s="181"/>
      <c r="BL992" s="181"/>
    </row>
    <row r="993" spans="1:64" x14ac:dyDescent="0.2">
      <c r="A993" s="18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c r="AB993" s="181"/>
      <c r="AC993" s="181"/>
      <c r="AD993" s="181"/>
      <c r="AE993" s="181"/>
      <c r="AF993" s="181"/>
      <c r="AG993" s="181"/>
      <c r="AH993" s="181"/>
      <c r="AI993" s="181"/>
      <c r="AJ993" s="181"/>
      <c r="AK993" s="181"/>
      <c r="AL993" s="181"/>
      <c r="AM993" s="181"/>
      <c r="AN993" s="181"/>
      <c r="AO993" s="181"/>
      <c r="AP993" s="181"/>
      <c r="AQ993" s="181"/>
      <c r="AR993" s="181"/>
      <c r="AS993" s="181"/>
      <c r="AT993" s="181"/>
      <c r="AU993" s="181"/>
      <c r="AV993" s="181"/>
      <c r="AW993" s="181"/>
      <c r="AX993" s="181"/>
      <c r="AY993" s="181"/>
      <c r="AZ993" s="181"/>
      <c r="BA993" s="181"/>
      <c r="BB993" s="181"/>
      <c r="BC993" s="181"/>
      <c r="BD993" s="181"/>
      <c r="BE993" s="181"/>
      <c r="BF993" s="181"/>
      <c r="BG993" s="181"/>
      <c r="BH993" s="181"/>
      <c r="BI993" s="181"/>
      <c r="BJ993" s="181"/>
      <c r="BK993" s="181"/>
      <c r="BL993" s="181"/>
    </row>
    <row r="994" spans="1:64" x14ac:dyDescent="0.2">
      <c r="A994" s="18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c r="AB994" s="181"/>
      <c r="AC994" s="181"/>
      <c r="AD994" s="181"/>
      <c r="AE994" s="181"/>
      <c r="AF994" s="181"/>
      <c r="AG994" s="181"/>
      <c r="AH994" s="181"/>
      <c r="AI994" s="181"/>
      <c r="AJ994" s="181"/>
      <c r="AK994" s="181"/>
      <c r="AL994" s="181"/>
      <c r="AM994" s="181"/>
      <c r="AN994" s="181"/>
      <c r="AO994" s="181"/>
      <c r="AP994" s="181"/>
      <c r="AQ994" s="181"/>
      <c r="AR994" s="181"/>
      <c r="AS994" s="181"/>
      <c r="AT994" s="181"/>
      <c r="AU994" s="181"/>
      <c r="AV994" s="181"/>
      <c r="AW994" s="181"/>
      <c r="AX994" s="181"/>
      <c r="AY994" s="181"/>
      <c r="AZ994" s="181"/>
      <c r="BA994" s="181"/>
      <c r="BB994" s="181"/>
      <c r="BC994" s="181"/>
      <c r="BD994" s="181"/>
      <c r="BE994" s="181"/>
      <c r="BF994" s="181"/>
      <c r="BG994" s="181"/>
      <c r="BH994" s="181"/>
      <c r="BI994" s="181"/>
      <c r="BJ994" s="181"/>
      <c r="BK994" s="181"/>
      <c r="BL994" s="181"/>
    </row>
    <row r="995" spans="1:64" x14ac:dyDescent="0.2">
      <c r="A995" s="18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c r="AB995" s="181"/>
      <c r="AC995" s="181"/>
      <c r="AD995" s="181"/>
      <c r="AE995" s="181"/>
      <c r="AF995" s="181"/>
      <c r="AG995" s="181"/>
      <c r="AH995" s="181"/>
      <c r="AI995" s="181"/>
      <c r="AJ995" s="181"/>
      <c r="AK995" s="181"/>
      <c r="AL995" s="181"/>
      <c r="AM995" s="181"/>
      <c r="AN995" s="181"/>
      <c r="AO995" s="181"/>
      <c r="AP995" s="181"/>
      <c r="AQ995" s="181"/>
      <c r="AR995" s="181"/>
      <c r="AS995" s="181"/>
      <c r="AT995" s="181"/>
      <c r="AU995" s="181"/>
      <c r="AV995" s="181"/>
      <c r="AW995" s="181"/>
      <c r="AX995" s="181"/>
      <c r="AY995" s="181"/>
      <c r="AZ995" s="181"/>
      <c r="BA995" s="181"/>
      <c r="BB995" s="181"/>
      <c r="BC995" s="181"/>
      <c r="BD995" s="181"/>
      <c r="BE995" s="181"/>
      <c r="BF995" s="181"/>
      <c r="BG995" s="181"/>
      <c r="BH995" s="181"/>
      <c r="BI995" s="181"/>
      <c r="BJ995" s="181"/>
      <c r="BK995" s="181"/>
      <c r="BL995" s="181"/>
    </row>
    <row r="996" spans="1:64" x14ac:dyDescent="0.2">
      <c r="A996" s="18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c r="AB996" s="181"/>
      <c r="AC996" s="181"/>
      <c r="AD996" s="181"/>
      <c r="AE996" s="181"/>
      <c r="AF996" s="181"/>
      <c r="AG996" s="181"/>
      <c r="AH996" s="181"/>
      <c r="AI996" s="181"/>
      <c r="AJ996" s="181"/>
      <c r="AK996" s="181"/>
      <c r="AL996" s="181"/>
      <c r="AM996" s="181"/>
      <c r="AN996" s="181"/>
      <c r="AO996" s="181"/>
      <c r="AP996" s="181"/>
      <c r="AQ996" s="181"/>
      <c r="AR996" s="181"/>
      <c r="AS996" s="181"/>
      <c r="AT996" s="181"/>
      <c r="AU996" s="181"/>
      <c r="AV996" s="181"/>
      <c r="AW996" s="181"/>
      <c r="AX996" s="181"/>
      <c r="AY996" s="181"/>
      <c r="AZ996" s="181"/>
      <c r="BA996" s="181"/>
      <c r="BB996" s="181"/>
      <c r="BC996" s="181"/>
      <c r="BD996" s="181"/>
      <c r="BE996" s="181"/>
      <c r="BF996" s="181"/>
      <c r="BG996" s="181"/>
      <c r="BH996" s="181"/>
      <c r="BI996" s="181"/>
      <c r="BJ996" s="181"/>
      <c r="BK996" s="181"/>
      <c r="BL996" s="181"/>
    </row>
    <row r="997" spans="1:64" x14ac:dyDescent="0.2">
      <c r="A997" s="18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c r="AB997" s="181"/>
      <c r="AC997" s="181"/>
      <c r="AD997" s="181"/>
      <c r="AE997" s="181"/>
      <c r="AF997" s="181"/>
      <c r="AG997" s="181"/>
      <c r="AH997" s="181"/>
      <c r="AI997" s="181"/>
      <c r="AJ997" s="181"/>
      <c r="AK997" s="181"/>
      <c r="AL997" s="181"/>
      <c r="AM997" s="181"/>
      <c r="AN997" s="181"/>
      <c r="AO997" s="181"/>
      <c r="AP997" s="181"/>
      <c r="AQ997" s="181"/>
      <c r="AR997" s="181"/>
      <c r="AS997" s="181"/>
      <c r="AT997" s="181"/>
      <c r="AU997" s="181"/>
      <c r="AV997" s="181"/>
      <c r="AW997" s="181"/>
      <c r="AX997" s="181"/>
      <c r="AY997" s="181"/>
      <c r="AZ997" s="181"/>
      <c r="BA997" s="181"/>
      <c r="BB997" s="181"/>
      <c r="BC997" s="181"/>
      <c r="BD997" s="181"/>
      <c r="BE997" s="181"/>
      <c r="BF997" s="181"/>
      <c r="BG997" s="181"/>
      <c r="BH997" s="181"/>
      <c r="BI997" s="181"/>
      <c r="BJ997" s="181"/>
      <c r="BK997" s="181"/>
      <c r="BL997" s="181"/>
    </row>
    <row r="998" spans="1:64" x14ac:dyDescent="0.2">
      <c r="A998" s="18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c r="AB998" s="181"/>
      <c r="AC998" s="181"/>
      <c r="AD998" s="181"/>
      <c r="AE998" s="181"/>
      <c r="AF998" s="181"/>
      <c r="AG998" s="181"/>
      <c r="AH998" s="181"/>
      <c r="AI998" s="181"/>
      <c r="AJ998" s="181"/>
      <c r="AK998" s="181"/>
      <c r="AL998" s="181"/>
      <c r="AM998" s="181"/>
      <c r="AN998" s="181"/>
      <c r="AO998" s="181"/>
      <c r="AP998" s="181"/>
      <c r="AQ998" s="181"/>
      <c r="AR998" s="181"/>
      <c r="AS998" s="181"/>
      <c r="AT998" s="181"/>
      <c r="AU998" s="181"/>
      <c r="AV998" s="181"/>
      <c r="AW998" s="181"/>
      <c r="AX998" s="181"/>
      <c r="AY998" s="181"/>
      <c r="AZ998" s="181"/>
      <c r="BA998" s="181"/>
      <c r="BB998" s="181"/>
      <c r="BC998" s="181"/>
      <c r="BD998" s="181"/>
      <c r="BE998" s="181"/>
      <c r="BF998" s="181"/>
      <c r="BG998" s="181"/>
      <c r="BH998" s="181"/>
      <c r="BI998" s="181"/>
      <c r="BJ998" s="181"/>
      <c r="BK998" s="181"/>
      <c r="BL998" s="181"/>
    </row>
    <row r="999" spans="1:64" x14ac:dyDescent="0.2">
      <c r="A999" s="18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c r="AB999" s="181"/>
      <c r="AC999" s="181"/>
      <c r="AD999" s="181"/>
      <c r="AE999" s="181"/>
      <c r="AF999" s="181"/>
      <c r="AG999" s="181"/>
      <c r="AH999" s="181"/>
      <c r="AI999" s="181"/>
      <c r="AJ999" s="181"/>
      <c r="AK999" s="181"/>
      <c r="AL999" s="181"/>
      <c r="AM999" s="181"/>
      <c r="AN999" s="181"/>
      <c r="AO999" s="181"/>
      <c r="AP999" s="181"/>
      <c r="AQ999" s="181"/>
      <c r="AR999" s="181"/>
      <c r="AS999" s="181"/>
      <c r="AT999" s="181"/>
      <c r="AU999" s="181"/>
      <c r="AV999" s="181"/>
      <c r="AW999" s="181"/>
      <c r="AX999" s="181"/>
      <c r="AY999" s="181"/>
      <c r="AZ999" s="181"/>
      <c r="BA999" s="181"/>
      <c r="BB999" s="181"/>
      <c r="BC999" s="181"/>
      <c r="BD999" s="181"/>
      <c r="BE999" s="181"/>
      <c r="BF999" s="181"/>
      <c r="BG999" s="181"/>
      <c r="BH999" s="181"/>
      <c r="BI999" s="181"/>
      <c r="BJ999" s="181"/>
      <c r="BK999" s="181"/>
      <c r="BL999" s="181"/>
    </row>
    <row r="1000" spans="1:64" x14ac:dyDescent="0.2">
      <c r="A1000" s="18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c r="AB1000" s="181"/>
      <c r="AC1000" s="181"/>
      <c r="AD1000" s="181"/>
      <c r="AE1000" s="181"/>
      <c r="AF1000" s="181"/>
      <c r="AG1000" s="181"/>
      <c r="AH1000" s="181"/>
      <c r="AI1000" s="181"/>
      <c r="AJ1000" s="181"/>
      <c r="AK1000" s="181"/>
      <c r="AL1000" s="181"/>
      <c r="AM1000" s="181"/>
      <c r="AN1000" s="181"/>
      <c r="AO1000" s="181"/>
      <c r="AP1000" s="181"/>
      <c r="AQ1000" s="181"/>
      <c r="AR1000" s="181"/>
      <c r="AS1000" s="181"/>
      <c r="AT1000" s="181"/>
      <c r="AU1000" s="181"/>
      <c r="AV1000" s="181"/>
      <c r="AW1000" s="181"/>
      <c r="AX1000" s="181"/>
      <c r="AY1000" s="181"/>
      <c r="AZ1000" s="181"/>
      <c r="BA1000" s="181"/>
      <c r="BB1000" s="181"/>
      <c r="BC1000" s="181"/>
      <c r="BD1000" s="181"/>
      <c r="BE1000" s="181"/>
      <c r="BF1000" s="181"/>
      <c r="BG1000" s="181"/>
      <c r="BH1000" s="181"/>
      <c r="BI1000" s="181"/>
      <c r="BJ1000" s="181"/>
      <c r="BK1000" s="181"/>
      <c r="BL1000" s="181"/>
    </row>
    <row r="1001" spans="1:64" x14ac:dyDescent="0.2">
      <c r="A1001" s="181"/>
      <c r="B1001" s="181"/>
      <c r="C1001" s="181"/>
      <c r="D1001" s="181"/>
      <c r="E1001" s="181"/>
      <c r="F1001" s="181"/>
      <c r="G1001" s="181"/>
      <c r="H1001" s="181"/>
      <c r="I1001" s="181"/>
      <c r="J1001" s="181"/>
      <c r="K1001" s="181"/>
      <c r="L1001" s="181"/>
      <c r="M1001" s="181"/>
      <c r="N1001" s="181"/>
      <c r="O1001" s="181"/>
      <c r="P1001" s="181"/>
      <c r="Q1001" s="181"/>
      <c r="R1001" s="181"/>
      <c r="S1001" s="181"/>
      <c r="T1001" s="181"/>
      <c r="U1001" s="181"/>
      <c r="V1001" s="181"/>
      <c r="W1001" s="181"/>
      <c r="X1001" s="181"/>
      <c r="Y1001" s="181"/>
      <c r="Z1001" s="181"/>
      <c r="AA1001" s="181"/>
      <c r="AB1001" s="181"/>
      <c r="AC1001" s="181"/>
      <c r="AD1001" s="181"/>
      <c r="AE1001" s="181"/>
      <c r="AF1001" s="181"/>
      <c r="AG1001" s="181"/>
      <c r="AH1001" s="181"/>
      <c r="AI1001" s="181"/>
      <c r="AJ1001" s="181"/>
      <c r="AK1001" s="181"/>
      <c r="AL1001" s="181"/>
      <c r="AM1001" s="181"/>
      <c r="AN1001" s="181"/>
      <c r="AO1001" s="181"/>
      <c r="AP1001" s="181"/>
      <c r="AQ1001" s="181"/>
      <c r="AR1001" s="181"/>
      <c r="AS1001" s="181"/>
      <c r="AT1001" s="181"/>
      <c r="AU1001" s="181"/>
      <c r="AV1001" s="181"/>
      <c r="AW1001" s="181"/>
      <c r="AX1001" s="181"/>
      <c r="AY1001" s="181"/>
      <c r="AZ1001" s="181"/>
      <c r="BA1001" s="181"/>
      <c r="BB1001" s="181"/>
      <c r="BC1001" s="181"/>
      <c r="BD1001" s="181"/>
      <c r="BE1001" s="181"/>
      <c r="BF1001" s="181"/>
      <c r="BG1001" s="181"/>
      <c r="BH1001" s="181"/>
      <c r="BI1001" s="181"/>
      <c r="BJ1001" s="181"/>
      <c r="BK1001" s="181"/>
      <c r="BL1001" s="181"/>
    </row>
    <row r="1002" spans="1:64" x14ac:dyDescent="0.2">
      <c r="A1002" s="181"/>
      <c r="B1002" s="181"/>
      <c r="C1002" s="181"/>
      <c r="D1002" s="181"/>
      <c r="E1002" s="181"/>
      <c r="F1002" s="181"/>
      <c r="G1002" s="181"/>
      <c r="H1002" s="181"/>
      <c r="I1002" s="181"/>
      <c r="J1002" s="181"/>
      <c r="K1002" s="181"/>
      <c r="L1002" s="181"/>
      <c r="M1002" s="181"/>
      <c r="N1002" s="181"/>
      <c r="O1002" s="181"/>
      <c r="P1002" s="181"/>
      <c r="Q1002" s="181"/>
      <c r="R1002" s="181"/>
      <c r="S1002" s="181"/>
      <c r="T1002" s="181"/>
      <c r="U1002" s="181"/>
      <c r="V1002" s="181"/>
      <c r="W1002" s="181"/>
      <c r="X1002" s="181"/>
      <c r="Y1002" s="181"/>
      <c r="Z1002" s="181"/>
      <c r="AA1002" s="181"/>
      <c r="AB1002" s="181"/>
      <c r="AC1002" s="181"/>
      <c r="AD1002" s="181"/>
      <c r="AE1002" s="181"/>
      <c r="AF1002" s="181"/>
      <c r="AG1002" s="181"/>
      <c r="AH1002" s="181"/>
      <c r="AI1002" s="181"/>
      <c r="AJ1002" s="181"/>
      <c r="AK1002" s="181"/>
      <c r="AL1002" s="181"/>
      <c r="AM1002" s="181"/>
      <c r="AN1002" s="181"/>
      <c r="AO1002" s="181"/>
      <c r="AP1002" s="181"/>
      <c r="AQ1002" s="181"/>
      <c r="AR1002" s="181"/>
      <c r="AS1002" s="181"/>
      <c r="AT1002" s="181"/>
      <c r="AU1002" s="181"/>
      <c r="AV1002" s="181"/>
      <c r="AW1002" s="181"/>
      <c r="AX1002" s="181"/>
      <c r="AY1002" s="181"/>
      <c r="AZ1002" s="181"/>
      <c r="BA1002" s="181"/>
      <c r="BB1002" s="181"/>
      <c r="BC1002" s="181"/>
      <c r="BD1002" s="181"/>
      <c r="BE1002" s="181"/>
      <c r="BF1002" s="181"/>
      <c r="BG1002" s="181"/>
      <c r="BH1002" s="181"/>
      <c r="BI1002" s="181"/>
      <c r="BJ1002" s="181"/>
      <c r="BK1002" s="181"/>
      <c r="BL1002" s="181"/>
    </row>
    <row r="1003" spans="1:64" x14ac:dyDescent="0.2">
      <c r="A1003" s="181"/>
      <c r="B1003" s="181"/>
      <c r="C1003" s="181"/>
      <c r="D1003" s="181"/>
      <c r="E1003" s="181"/>
      <c r="F1003" s="181"/>
      <c r="G1003" s="181"/>
      <c r="H1003" s="181"/>
      <c r="I1003" s="181"/>
      <c r="J1003" s="181"/>
      <c r="K1003" s="181"/>
      <c r="L1003" s="181"/>
      <c r="M1003" s="181"/>
      <c r="N1003" s="181"/>
      <c r="O1003" s="181"/>
      <c r="P1003" s="181"/>
      <c r="Q1003" s="181"/>
      <c r="R1003" s="181"/>
      <c r="S1003" s="181"/>
      <c r="T1003" s="181"/>
      <c r="U1003" s="181"/>
      <c r="V1003" s="181"/>
      <c r="W1003" s="181"/>
      <c r="X1003" s="181"/>
      <c r="Y1003" s="181"/>
      <c r="Z1003" s="181"/>
      <c r="AA1003" s="181"/>
      <c r="AB1003" s="181"/>
      <c r="AC1003" s="181"/>
      <c r="AD1003" s="181"/>
      <c r="AE1003" s="181"/>
      <c r="AF1003" s="181"/>
      <c r="AG1003" s="181"/>
      <c r="AH1003" s="181"/>
      <c r="AI1003" s="181"/>
      <c r="AJ1003" s="181"/>
      <c r="AK1003" s="181"/>
      <c r="AL1003" s="181"/>
      <c r="AM1003" s="181"/>
      <c r="AN1003" s="181"/>
      <c r="AO1003" s="181"/>
      <c r="AP1003" s="181"/>
      <c r="AQ1003" s="181"/>
      <c r="AR1003" s="181"/>
      <c r="AS1003" s="181"/>
      <c r="AT1003" s="181"/>
      <c r="AU1003" s="181"/>
      <c r="AV1003" s="181"/>
      <c r="AW1003" s="181"/>
      <c r="AX1003" s="181"/>
      <c r="AY1003" s="181"/>
      <c r="AZ1003" s="181"/>
      <c r="BA1003" s="181"/>
      <c r="BB1003" s="181"/>
      <c r="BC1003" s="181"/>
      <c r="BD1003" s="181"/>
      <c r="BE1003" s="181"/>
      <c r="BF1003" s="181"/>
      <c r="BG1003" s="181"/>
      <c r="BH1003" s="181"/>
      <c r="BI1003" s="181"/>
      <c r="BJ1003" s="181"/>
      <c r="BK1003" s="181"/>
      <c r="BL1003" s="181"/>
    </row>
    <row r="1004" spans="1:64" x14ac:dyDescent="0.2">
      <c r="A1004" s="181"/>
      <c r="B1004" s="181"/>
      <c r="C1004" s="181"/>
      <c r="D1004" s="181"/>
      <c r="E1004" s="181"/>
      <c r="F1004" s="181"/>
      <c r="G1004" s="181"/>
      <c r="H1004" s="181"/>
      <c r="I1004" s="181"/>
      <c r="J1004" s="181"/>
      <c r="K1004" s="181"/>
      <c r="L1004" s="181"/>
      <c r="M1004" s="181"/>
      <c r="N1004" s="181"/>
      <c r="O1004" s="181"/>
      <c r="P1004" s="181"/>
      <c r="Q1004" s="181"/>
      <c r="R1004" s="181"/>
      <c r="S1004" s="181"/>
      <c r="T1004" s="181"/>
      <c r="U1004" s="181"/>
      <c r="V1004" s="181"/>
      <c r="W1004" s="181"/>
      <c r="X1004" s="181"/>
      <c r="Y1004" s="181"/>
      <c r="Z1004" s="181"/>
      <c r="AA1004" s="181"/>
      <c r="AB1004" s="181"/>
      <c r="AC1004" s="181"/>
      <c r="AD1004" s="181"/>
      <c r="AE1004" s="181"/>
      <c r="AF1004" s="181"/>
      <c r="AG1004" s="181"/>
      <c r="AH1004" s="181"/>
      <c r="AI1004" s="181"/>
      <c r="AJ1004" s="181"/>
      <c r="AK1004" s="181"/>
      <c r="AL1004" s="181"/>
      <c r="AM1004" s="181"/>
      <c r="AN1004" s="181"/>
      <c r="AO1004" s="181"/>
      <c r="AP1004" s="181"/>
      <c r="AQ1004" s="181"/>
      <c r="AR1004" s="181"/>
      <c r="AS1004" s="181"/>
      <c r="AT1004" s="181"/>
      <c r="AU1004" s="181"/>
      <c r="AV1004" s="181"/>
      <c r="AW1004" s="181"/>
      <c r="AX1004" s="181"/>
      <c r="AY1004" s="181"/>
      <c r="AZ1004" s="181"/>
      <c r="BA1004" s="181"/>
      <c r="BB1004" s="181"/>
      <c r="BC1004" s="181"/>
      <c r="BD1004" s="181"/>
      <c r="BE1004" s="181"/>
      <c r="BF1004" s="181"/>
      <c r="BG1004" s="181"/>
      <c r="BH1004" s="181"/>
      <c r="BI1004" s="181"/>
      <c r="BJ1004" s="181"/>
      <c r="BK1004" s="181"/>
      <c r="BL1004" s="181"/>
    </row>
    <row r="1005" spans="1:64" x14ac:dyDescent="0.2">
      <c r="A1005" s="181"/>
      <c r="B1005" s="181"/>
      <c r="C1005" s="181"/>
      <c r="D1005" s="181"/>
      <c r="E1005" s="181"/>
      <c r="F1005" s="181"/>
      <c r="G1005" s="181"/>
      <c r="H1005" s="181"/>
      <c r="I1005" s="181"/>
      <c r="J1005" s="181"/>
      <c r="K1005" s="181"/>
      <c r="L1005" s="181"/>
      <c r="M1005" s="181"/>
      <c r="N1005" s="181"/>
      <c r="O1005" s="181"/>
      <c r="P1005" s="181"/>
      <c r="Q1005" s="181"/>
      <c r="R1005" s="181"/>
      <c r="S1005" s="181"/>
      <c r="T1005" s="181"/>
      <c r="U1005" s="181"/>
      <c r="V1005" s="181"/>
      <c r="W1005" s="181"/>
      <c r="X1005" s="181"/>
      <c r="Y1005" s="181"/>
      <c r="Z1005" s="181"/>
      <c r="AA1005" s="181"/>
      <c r="AB1005" s="181"/>
      <c r="AC1005" s="181"/>
      <c r="AD1005" s="181"/>
      <c r="AE1005" s="181"/>
      <c r="AF1005" s="181"/>
      <c r="AG1005" s="181"/>
      <c r="AH1005" s="181"/>
      <c r="AI1005" s="181"/>
      <c r="AJ1005" s="181"/>
      <c r="AK1005" s="181"/>
      <c r="AL1005" s="181"/>
      <c r="AM1005" s="181"/>
      <c r="AN1005" s="181"/>
      <c r="AO1005" s="181"/>
      <c r="AP1005" s="181"/>
      <c r="AQ1005" s="181"/>
      <c r="AR1005" s="181"/>
      <c r="AS1005" s="181"/>
      <c r="AT1005" s="181"/>
      <c r="AU1005" s="181"/>
      <c r="AV1005" s="181"/>
      <c r="AW1005" s="181"/>
      <c r="AX1005" s="181"/>
      <c r="AY1005" s="181"/>
      <c r="AZ1005" s="181"/>
      <c r="BA1005" s="181"/>
      <c r="BB1005" s="181"/>
      <c r="BC1005" s="181"/>
      <c r="BD1005" s="181"/>
      <c r="BE1005" s="181"/>
      <c r="BF1005" s="181"/>
      <c r="BG1005" s="181"/>
      <c r="BH1005" s="181"/>
      <c r="BI1005" s="181"/>
      <c r="BJ1005" s="181"/>
      <c r="BK1005" s="181"/>
      <c r="BL1005" s="181"/>
    </row>
    <row r="1006" spans="1:64" x14ac:dyDescent="0.2">
      <c r="A1006" s="181"/>
      <c r="B1006" s="181"/>
      <c r="C1006" s="181"/>
      <c r="D1006" s="181"/>
      <c r="E1006" s="181"/>
      <c r="F1006" s="181"/>
      <c r="G1006" s="181"/>
      <c r="H1006" s="181"/>
      <c r="I1006" s="181"/>
      <c r="J1006" s="181"/>
      <c r="K1006" s="181"/>
      <c r="L1006" s="181"/>
      <c r="M1006" s="181"/>
      <c r="N1006" s="181"/>
      <c r="O1006" s="181"/>
      <c r="P1006" s="181"/>
      <c r="Q1006" s="181"/>
      <c r="R1006" s="181"/>
      <c r="S1006" s="181"/>
      <c r="T1006" s="181"/>
      <c r="U1006" s="181"/>
      <c r="V1006" s="181"/>
      <c r="W1006" s="181"/>
      <c r="X1006" s="181"/>
      <c r="Y1006" s="181"/>
      <c r="Z1006" s="181"/>
      <c r="AA1006" s="181"/>
      <c r="AB1006" s="181"/>
      <c r="AC1006" s="181"/>
      <c r="AD1006" s="181"/>
      <c r="AE1006" s="181"/>
      <c r="AF1006" s="181"/>
      <c r="AG1006" s="181"/>
      <c r="AH1006" s="181"/>
      <c r="AI1006" s="181"/>
      <c r="AJ1006" s="181"/>
      <c r="AK1006" s="181"/>
      <c r="AL1006" s="181"/>
      <c r="AM1006" s="181"/>
      <c r="AN1006" s="181"/>
      <c r="AO1006" s="181"/>
      <c r="AP1006" s="181"/>
      <c r="AQ1006" s="181"/>
      <c r="AR1006" s="181"/>
      <c r="AS1006" s="181"/>
      <c r="AT1006" s="181"/>
      <c r="AU1006" s="181"/>
      <c r="AV1006" s="181"/>
      <c r="AW1006" s="181"/>
      <c r="AX1006" s="181"/>
      <c r="AY1006" s="181"/>
      <c r="AZ1006" s="181"/>
      <c r="BA1006" s="181"/>
      <c r="BB1006" s="181"/>
      <c r="BC1006" s="181"/>
      <c r="BD1006" s="181"/>
      <c r="BE1006" s="181"/>
      <c r="BF1006" s="181"/>
      <c r="BG1006" s="181"/>
      <c r="BH1006" s="181"/>
      <c r="BI1006" s="181"/>
      <c r="BJ1006" s="181"/>
      <c r="BK1006" s="181"/>
      <c r="BL1006" s="181"/>
    </row>
    <row r="1007" spans="1:64" x14ac:dyDescent="0.2">
      <c r="A1007" s="181"/>
      <c r="B1007" s="181"/>
      <c r="C1007" s="181"/>
      <c r="D1007" s="181"/>
      <c r="E1007" s="181"/>
      <c r="F1007" s="181"/>
      <c r="G1007" s="181"/>
      <c r="H1007" s="181"/>
      <c r="I1007" s="181"/>
      <c r="J1007" s="181"/>
      <c r="K1007" s="181"/>
      <c r="L1007" s="181"/>
      <c r="M1007" s="181"/>
      <c r="N1007" s="181"/>
      <c r="O1007" s="181"/>
      <c r="P1007" s="181"/>
      <c r="Q1007" s="181"/>
      <c r="R1007" s="181"/>
      <c r="S1007" s="181"/>
      <c r="T1007" s="181"/>
      <c r="U1007" s="181"/>
      <c r="V1007" s="181"/>
      <c r="W1007" s="181"/>
      <c r="X1007" s="181"/>
      <c r="Y1007" s="181"/>
      <c r="Z1007" s="181"/>
      <c r="AA1007" s="181"/>
      <c r="AB1007" s="181"/>
      <c r="AC1007" s="181"/>
      <c r="AD1007" s="181"/>
      <c r="AE1007" s="181"/>
      <c r="AF1007" s="181"/>
      <c r="AG1007" s="181"/>
      <c r="AH1007" s="181"/>
      <c r="AI1007" s="181"/>
      <c r="AJ1007" s="181"/>
      <c r="AK1007" s="181"/>
      <c r="AL1007" s="181"/>
      <c r="AM1007" s="181"/>
      <c r="AN1007" s="181"/>
      <c r="AO1007" s="181"/>
      <c r="AP1007" s="181"/>
      <c r="AQ1007" s="181"/>
      <c r="AR1007" s="181"/>
      <c r="AS1007" s="181"/>
      <c r="AT1007" s="181"/>
      <c r="AU1007" s="181"/>
      <c r="AV1007" s="181"/>
      <c r="AW1007" s="181"/>
      <c r="AX1007" s="181"/>
      <c r="AY1007" s="181"/>
      <c r="AZ1007" s="181"/>
      <c r="BA1007" s="181"/>
      <c r="BB1007" s="181"/>
      <c r="BC1007" s="181"/>
      <c r="BD1007" s="181"/>
      <c r="BE1007" s="181"/>
      <c r="BF1007" s="181"/>
      <c r="BG1007" s="181"/>
      <c r="BH1007" s="181"/>
      <c r="BI1007" s="181"/>
      <c r="BJ1007" s="181"/>
      <c r="BK1007" s="181"/>
      <c r="BL1007" s="181"/>
    </row>
    <row r="1008" spans="1:64" x14ac:dyDescent="0.2">
      <c r="A1008" s="181"/>
      <c r="B1008" s="181"/>
      <c r="C1008" s="181"/>
      <c r="D1008" s="181"/>
      <c r="E1008" s="181"/>
      <c r="F1008" s="181"/>
      <c r="G1008" s="181"/>
      <c r="H1008" s="181"/>
      <c r="I1008" s="181"/>
      <c r="J1008" s="181"/>
      <c r="K1008" s="181"/>
      <c r="L1008" s="181"/>
      <c r="M1008" s="181"/>
      <c r="N1008" s="181"/>
      <c r="O1008" s="181"/>
      <c r="P1008" s="181"/>
      <c r="Q1008" s="181"/>
      <c r="R1008" s="181"/>
      <c r="S1008" s="181"/>
      <c r="T1008" s="181"/>
      <c r="U1008" s="181"/>
      <c r="V1008" s="181"/>
      <c r="W1008" s="181"/>
      <c r="X1008" s="181"/>
      <c r="Y1008" s="181"/>
      <c r="Z1008" s="181"/>
      <c r="AA1008" s="181"/>
      <c r="AB1008" s="181"/>
      <c r="AC1008" s="181"/>
      <c r="AD1008" s="181"/>
      <c r="AE1008" s="181"/>
      <c r="AF1008" s="181"/>
      <c r="AG1008" s="181"/>
      <c r="AH1008" s="181"/>
      <c r="AI1008" s="181"/>
      <c r="AJ1008" s="181"/>
      <c r="AK1008" s="181"/>
      <c r="AL1008" s="181"/>
      <c r="AM1008" s="181"/>
      <c r="AN1008" s="181"/>
      <c r="AO1008" s="181"/>
      <c r="AP1008" s="181"/>
      <c r="AQ1008" s="181"/>
      <c r="AR1008" s="181"/>
      <c r="AS1008" s="181"/>
      <c r="AT1008" s="181"/>
      <c r="AU1008" s="181"/>
      <c r="AV1008" s="181"/>
      <c r="AW1008" s="181"/>
      <c r="AX1008" s="181"/>
      <c r="AY1008" s="181"/>
      <c r="AZ1008" s="181"/>
      <c r="BA1008" s="181"/>
      <c r="BB1008" s="181"/>
      <c r="BC1008" s="181"/>
      <c r="BD1008" s="181"/>
      <c r="BE1008" s="181"/>
      <c r="BF1008" s="181"/>
      <c r="BG1008" s="181"/>
      <c r="BH1008" s="181"/>
      <c r="BI1008" s="181"/>
      <c r="BJ1008" s="181"/>
      <c r="BK1008" s="181"/>
      <c r="BL1008" s="181"/>
    </row>
    <row r="1009" spans="1:64" x14ac:dyDescent="0.2">
      <c r="A1009" s="181"/>
      <c r="B1009" s="181"/>
      <c r="C1009" s="181"/>
      <c r="D1009" s="181"/>
      <c r="E1009" s="181"/>
      <c r="F1009" s="181"/>
      <c r="G1009" s="181"/>
      <c r="H1009" s="181"/>
      <c r="I1009" s="181"/>
      <c r="J1009" s="181"/>
      <c r="K1009" s="181"/>
      <c r="L1009" s="181"/>
      <c r="M1009" s="181"/>
      <c r="N1009" s="181"/>
      <c r="O1009" s="181"/>
      <c r="P1009" s="181"/>
      <c r="Q1009" s="181"/>
      <c r="R1009" s="181"/>
      <c r="S1009" s="181"/>
      <c r="T1009" s="181"/>
      <c r="U1009" s="181"/>
      <c r="V1009" s="181"/>
      <c r="W1009" s="181"/>
      <c r="X1009" s="181"/>
      <c r="Y1009" s="181"/>
      <c r="Z1009" s="181"/>
      <c r="AA1009" s="181"/>
      <c r="AB1009" s="181"/>
      <c r="AC1009" s="181"/>
      <c r="AD1009" s="181"/>
      <c r="AE1009" s="181"/>
      <c r="AF1009" s="181"/>
      <c r="AG1009" s="181"/>
      <c r="AH1009" s="181"/>
      <c r="AI1009" s="181"/>
      <c r="AJ1009" s="181"/>
      <c r="AK1009" s="181"/>
      <c r="AL1009" s="181"/>
      <c r="AM1009" s="181"/>
      <c r="AN1009" s="181"/>
      <c r="AO1009" s="181"/>
      <c r="AP1009" s="181"/>
      <c r="AQ1009" s="181"/>
      <c r="AR1009" s="181"/>
      <c r="AS1009" s="181"/>
      <c r="AT1009" s="181"/>
      <c r="AU1009" s="181"/>
      <c r="AV1009" s="181"/>
      <c r="AW1009" s="181"/>
      <c r="AX1009" s="181"/>
      <c r="AY1009" s="181"/>
      <c r="AZ1009" s="181"/>
      <c r="BA1009" s="181"/>
      <c r="BB1009" s="181"/>
      <c r="BC1009" s="181"/>
      <c r="BD1009" s="181"/>
      <c r="BE1009" s="181"/>
      <c r="BF1009" s="181"/>
      <c r="BG1009" s="181"/>
      <c r="BH1009" s="181"/>
      <c r="BI1009" s="181"/>
      <c r="BJ1009" s="181"/>
      <c r="BK1009" s="181"/>
      <c r="BL1009" s="181"/>
    </row>
    <row r="1010" spans="1:64" x14ac:dyDescent="0.2">
      <c r="A1010" s="181"/>
      <c r="B1010" s="181"/>
      <c r="C1010" s="181"/>
      <c r="D1010" s="181"/>
      <c r="E1010" s="181"/>
      <c r="F1010" s="181"/>
      <c r="G1010" s="181"/>
      <c r="H1010" s="181"/>
      <c r="I1010" s="181"/>
      <c r="J1010" s="181"/>
      <c r="K1010" s="181"/>
      <c r="L1010" s="181"/>
      <c r="M1010" s="181"/>
      <c r="N1010" s="181"/>
      <c r="O1010" s="181"/>
      <c r="P1010" s="181"/>
      <c r="Q1010" s="181"/>
      <c r="R1010" s="181"/>
      <c r="S1010" s="181"/>
      <c r="T1010" s="181"/>
      <c r="U1010" s="181"/>
      <c r="V1010" s="181"/>
      <c r="W1010" s="181"/>
      <c r="X1010" s="181"/>
      <c r="Y1010" s="181"/>
      <c r="Z1010" s="181"/>
      <c r="AA1010" s="181"/>
      <c r="AB1010" s="181"/>
      <c r="AC1010" s="181"/>
      <c r="AD1010" s="181"/>
      <c r="AE1010" s="181"/>
      <c r="AF1010" s="181"/>
      <c r="AG1010" s="181"/>
      <c r="AH1010" s="181"/>
      <c r="AI1010" s="181"/>
      <c r="AJ1010" s="181"/>
      <c r="AK1010" s="181"/>
      <c r="AL1010" s="181"/>
      <c r="AM1010" s="181"/>
      <c r="AN1010" s="181"/>
      <c r="AO1010" s="181"/>
      <c r="AP1010" s="181"/>
      <c r="AQ1010" s="181"/>
      <c r="AR1010" s="181"/>
      <c r="AS1010" s="181"/>
      <c r="AT1010" s="181"/>
      <c r="AU1010" s="181"/>
      <c r="AV1010" s="181"/>
      <c r="AW1010" s="181"/>
      <c r="AX1010" s="181"/>
      <c r="AY1010" s="181"/>
      <c r="AZ1010" s="181"/>
      <c r="BA1010" s="181"/>
      <c r="BB1010" s="181"/>
      <c r="BC1010" s="181"/>
      <c r="BD1010" s="181"/>
      <c r="BE1010" s="181"/>
      <c r="BF1010" s="181"/>
      <c r="BG1010" s="181"/>
      <c r="BH1010" s="181"/>
      <c r="BI1010" s="181"/>
      <c r="BJ1010" s="181"/>
      <c r="BK1010" s="181"/>
      <c r="BL1010" s="181"/>
    </row>
    <row r="1011" spans="1:64" x14ac:dyDescent="0.2">
      <c r="A1011" s="181"/>
      <c r="B1011" s="181"/>
      <c r="C1011" s="181"/>
      <c r="D1011" s="181"/>
      <c r="E1011" s="181"/>
      <c r="F1011" s="181"/>
      <c r="G1011" s="181"/>
      <c r="H1011" s="181"/>
      <c r="I1011" s="181"/>
      <c r="J1011" s="181"/>
      <c r="K1011" s="181"/>
      <c r="L1011" s="181"/>
      <c r="M1011" s="181"/>
      <c r="N1011" s="181"/>
      <c r="O1011" s="181"/>
      <c r="P1011" s="181"/>
      <c r="Q1011" s="181"/>
      <c r="R1011" s="181"/>
      <c r="S1011" s="181"/>
      <c r="T1011" s="181"/>
      <c r="U1011" s="181"/>
      <c r="V1011" s="181"/>
      <c r="W1011" s="181"/>
      <c r="X1011" s="181"/>
      <c r="Y1011" s="181"/>
      <c r="Z1011" s="181"/>
      <c r="AA1011" s="181"/>
      <c r="AB1011" s="181"/>
      <c r="AC1011" s="181"/>
      <c r="AD1011" s="181"/>
      <c r="AE1011" s="181"/>
      <c r="AF1011" s="181"/>
      <c r="AG1011" s="181"/>
      <c r="AH1011" s="181"/>
      <c r="AI1011" s="181"/>
      <c r="AJ1011" s="181"/>
      <c r="AK1011" s="181"/>
      <c r="AL1011" s="181"/>
      <c r="AM1011" s="181"/>
      <c r="AN1011" s="181"/>
      <c r="AO1011" s="181"/>
      <c r="AP1011" s="181"/>
      <c r="AQ1011" s="181"/>
      <c r="AR1011" s="181"/>
      <c r="AS1011" s="181"/>
      <c r="AT1011" s="181"/>
      <c r="AU1011" s="181"/>
      <c r="AV1011" s="181"/>
      <c r="AW1011" s="181"/>
      <c r="AX1011" s="181"/>
      <c r="AY1011" s="181"/>
      <c r="AZ1011" s="181"/>
      <c r="BA1011" s="181"/>
      <c r="BB1011" s="181"/>
      <c r="BC1011" s="181"/>
      <c r="BD1011" s="181"/>
      <c r="BE1011" s="181"/>
      <c r="BF1011" s="181"/>
      <c r="BG1011" s="181"/>
      <c r="BH1011" s="181"/>
      <c r="BI1011" s="181"/>
      <c r="BJ1011" s="181"/>
      <c r="BK1011" s="181"/>
      <c r="BL1011" s="181"/>
    </row>
    <row r="1012" spans="1:64" x14ac:dyDescent="0.2">
      <c r="A1012" s="181"/>
      <c r="B1012" s="181"/>
      <c r="C1012" s="181"/>
      <c r="D1012" s="181"/>
      <c r="E1012" s="181"/>
      <c r="F1012" s="181"/>
      <c r="G1012" s="181"/>
      <c r="H1012" s="181"/>
      <c r="I1012" s="181"/>
      <c r="J1012" s="181"/>
      <c r="K1012" s="181"/>
      <c r="L1012" s="181"/>
      <c r="M1012" s="181"/>
      <c r="N1012" s="181"/>
      <c r="O1012" s="181"/>
      <c r="P1012" s="181"/>
      <c r="Q1012" s="181"/>
      <c r="R1012" s="181"/>
      <c r="S1012" s="181"/>
      <c r="T1012" s="181"/>
      <c r="U1012" s="181"/>
      <c r="V1012" s="181"/>
      <c r="W1012" s="181"/>
      <c r="X1012" s="181"/>
      <c r="Y1012" s="181"/>
      <c r="Z1012" s="181"/>
      <c r="AA1012" s="181"/>
      <c r="AB1012" s="181"/>
      <c r="AC1012" s="181"/>
      <c r="AD1012" s="181"/>
      <c r="AE1012" s="181"/>
      <c r="AF1012" s="181"/>
      <c r="AG1012" s="181"/>
      <c r="AH1012" s="181"/>
      <c r="AI1012" s="181"/>
      <c r="AJ1012" s="181"/>
      <c r="AK1012" s="181"/>
      <c r="AL1012" s="181"/>
      <c r="AM1012" s="181"/>
      <c r="AN1012" s="181"/>
      <c r="AO1012" s="181"/>
      <c r="AP1012" s="181"/>
      <c r="AQ1012" s="181"/>
      <c r="AR1012" s="181"/>
      <c r="AS1012" s="181"/>
      <c r="AT1012" s="181"/>
      <c r="AU1012" s="181"/>
      <c r="AV1012" s="181"/>
      <c r="AW1012" s="181"/>
      <c r="AX1012" s="181"/>
      <c r="AY1012" s="181"/>
      <c r="AZ1012" s="181"/>
      <c r="BA1012" s="181"/>
      <c r="BB1012" s="181"/>
      <c r="BC1012" s="181"/>
      <c r="BD1012" s="181"/>
      <c r="BE1012" s="181"/>
      <c r="BF1012" s="181"/>
      <c r="BG1012" s="181"/>
      <c r="BH1012" s="181"/>
      <c r="BI1012" s="181"/>
      <c r="BJ1012" s="181"/>
      <c r="BK1012" s="181"/>
      <c r="BL1012" s="181"/>
    </row>
    <row r="1013" spans="1:64" x14ac:dyDescent="0.2">
      <c r="A1013" s="181"/>
      <c r="B1013" s="181"/>
      <c r="C1013" s="181"/>
      <c r="D1013" s="181"/>
      <c r="E1013" s="181"/>
      <c r="F1013" s="181"/>
      <c r="G1013" s="181"/>
      <c r="H1013" s="181"/>
      <c r="I1013" s="181"/>
      <c r="J1013" s="181"/>
      <c r="K1013" s="181"/>
      <c r="L1013" s="181"/>
      <c r="M1013" s="181"/>
      <c r="N1013" s="181"/>
      <c r="O1013" s="181"/>
      <c r="P1013" s="181"/>
      <c r="Q1013" s="181"/>
      <c r="R1013" s="181"/>
      <c r="S1013" s="181"/>
      <c r="T1013" s="181"/>
      <c r="U1013" s="181"/>
      <c r="V1013" s="181"/>
      <c r="W1013" s="181"/>
      <c r="X1013" s="181"/>
      <c r="Y1013" s="181"/>
      <c r="Z1013" s="181"/>
      <c r="AA1013" s="181"/>
      <c r="AB1013" s="181"/>
      <c r="AC1013" s="181"/>
      <c r="AD1013" s="181"/>
      <c r="AE1013" s="181"/>
      <c r="AF1013" s="181"/>
      <c r="AG1013" s="181"/>
      <c r="AH1013" s="181"/>
      <c r="AI1013" s="181"/>
      <c r="AJ1013" s="181"/>
      <c r="AK1013" s="181"/>
      <c r="AL1013" s="181"/>
      <c r="AM1013" s="181"/>
      <c r="AN1013" s="181"/>
      <c r="AO1013" s="181"/>
      <c r="AP1013" s="181"/>
      <c r="AQ1013" s="181"/>
      <c r="AR1013" s="181"/>
      <c r="AS1013" s="181"/>
      <c r="AT1013" s="181"/>
      <c r="AU1013" s="181"/>
      <c r="AV1013" s="181"/>
      <c r="AW1013" s="181"/>
      <c r="AX1013" s="181"/>
      <c r="AY1013" s="181"/>
      <c r="AZ1013" s="181"/>
      <c r="BA1013" s="181"/>
      <c r="BB1013" s="181"/>
      <c r="BC1013" s="181"/>
      <c r="BD1013" s="181"/>
      <c r="BE1013" s="181"/>
      <c r="BF1013" s="181"/>
      <c r="BG1013" s="181"/>
      <c r="BH1013" s="181"/>
      <c r="BI1013" s="181"/>
      <c r="BJ1013" s="181"/>
      <c r="BK1013" s="181"/>
      <c r="BL1013" s="181"/>
    </row>
    <row r="1014" spans="1:64" x14ac:dyDescent="0.2">
      <c r="A1014" s="181"/>
      <c r="B1014" s="181"/>
      <c r="C1014" s="181"/>
      <c r="D1014" s="181"/>
      <c r="E1014" s="181"/>
      <c r="F1014" s="181"/>
      <c r="G1014" s="181"/>
      <c r="H1014" s="181"/>
      <c r="I1014" s="181"/>
      <c r="J1014" s="181"/>
      <c r="K1014" s="181"/>
      <c r="L1014" s="181"/>
      <c r="M1014" s="181"/>
      <c r="N1014" s="181"/>
      <c r="O1014" s="181"/>
      <c r="P1014" s="181"/>
      <c r="Q1014" s="181"/>
      <c r="R1014" s="181"/>
      <c r="S1014" s="181"/>
      <c r="T1014" s="181"/>
      <c r="U1014" s="181"/>
      <c r="V1014" s="181"/>
      <c r="W1014" s="181"/>
      <c r="X1014" s="181"/>
      <c r="Y1014" s="181"/>
      <c r="Z1014" s="181"/>
      <c r="AA1014" s="181"/>
      <c r="AB1014" s="181"/>
      <c r="AC1014" s="181"/>
      <c r="AD1014" s="181"/>
      <c r="AE1014" s="181"/>
      <c r="AF1014" s="181"/>
      <c r="AG1014" s="181"/>
      <c r="AH1014" s="181"/>
      <c r="AI1014" s="181"/>
      <c r="AJ1014" s="181"/>
      <c r="AK1014" s="181"/>
      <c r="AL1014" s="181"/>
      <c r="AM1014" s="181"/>
      <c r="AN1014" s="181"/>
      <c r="AO1014" s="181"/>
      <c r="AP1014" s="181"/>
      <c r="AQ1014" s="181"/>
      <c r="AR1014" s="181"/>
      <c r="AS1014" s="181"/>
      <c r="AT1014" s="181"/>
      <c r="AU1014" s="181"/>
      <c r="AV1014" s="181"/>
      <c r="AW1014" s="181"/>
      <c r="AX1014" s="181"/>
      <c r="AY1014" s="181"/>
      <c r="AZ1014" s="181"/>
      <c r="BA1014" s="181"/>
      <c r="BB1014" s="181"/>
      <c r="BC1014" s="181"/>
      <c r="BD1014" s="181"/>
      <c r="BE1014" s="181"/>
      <c r="BF1014" s="181"/>
      <c r="BG1014" s="181"/>
      <c r="BH1014" s="181"/>
      <c r="BI1014" s="181"/>
      <c r="BJ1014" s="181"/>
      <c r="BK1014" s="181"/>
      <c r="BL1014" s="181"/>
    </row>
    <row r="1015" spans="1:64" x14ac:dyDescent="0.2">
      <c r="A1015" s="181"/>
      <c r="B1015" s="181"/>
      <c r="C1015" s="181"/>
      <c r="D1015" s="181"/>
      <c r="E1015" s="181"/>
      <c r="F1015" s="181"/>
      <c r="G1015" s="181"/>
      <c r="H1015" s="181"/>
      <c r="I1015" s="181"/>
      <c r="J1015" s="181"/>
      <c r="K1015" s="181"/>
      <c r="L1015" s="181"/>
      <c r="M1015" s="181"/>
      <c r="N1015" s="181"/>
      <c r="O1015" s="181"/>
      <c r="P1015" s="181"/>
      <c r="Q1015" s="181"/>
      <c r="R1015" s="181"/>
      <c r="S1015" s="181"/>
      <c r="T1015" s="181"/>
      <c r="U1015" s="181"/>
      <c r="V1015" s="181"/>
      <c r="W1015" s="181"/>
      <c r="X1015" s="181"/>
      <c r="Y1015" s="181"/>
      <c r="Z1015" s="181"/>
      <c r="AA1015" s="181"/>
      <c r="AB1015" s="181"/>
      <c r="AC1015" s="181"/>
      <c r="AD1015" s="181"/>
      <c r="AE1015" s="181"/>
      <c r="AF1015" s="181"/>
      <c r="AG1015" s="181"/>
      <c r="AH1015" s="181"/>
      <c r="AI1015" s="181"/>
      <c r="AJ1015" s="181"/>
      <c r="AK1015" s="181"/>
      <c r="AL1015" s="181"/>
      <c r="AM1015" s="181"/>
      <c r="AN1015" s="181"/>
      <c r="AO1015" s="181"/>
      <c r="AP1015" s="181"/>
      <c r="AQ1015" s="181"/>
      <c r="AR1015" s="181"/>
      <c r="AS1015" s="181"/>
      <c r="AT1015" s="181"/>
      <c r="AU1015" s="181"/>
      <c r="AV1015" s="181"/>
      <c r="AW1015" s="181"/>
      <c r="AX1015" s="181"/>
      <c r="AY1015" s="181"/>
      <c r="AZ1015" s="181"/>
      <c r="BA1015" s="181"/>
      <c r="BB1015" s="181"/>
      <c r="BC1015" s="181"/>
      <c r="BD1015" s="181"/>
      <c r="BE1015" s="181"/>
      <c r="BF1015" s="181"/>
      <c r="BG1015" s="181"/>
      <c r="BH1015" s="181"/>
      <c r="BI1015" s="181"/>
      <c r="BJ1015" s="181"/>
      <c r="BK1015" s="181"/>
      <c r="BL1015" s="181"/>
    </row>
    <row r="1016" spans="1:64" x14ac:dyDescent="0.2">
      <c r="A1016" s="181"/>
      <c r="B1016" s="181"/>
      <c r="C1016" s="181"/>
      <c r="D1016" s="181"/>
      <c r="E1016" s="181"/>
      <c r="F1016" s="181"/>
      <c r="G1016" s="181"/>
      <c r="H1016" s="181"/>
      <c r="I1016" s="181"/>
      <c r="J1016" s="181"/>
      <c r="K1016" s="181"/>
      <c r="L1016" s="181"/>
      <c r="M1016" s="181"/>
      <c r="N1016" s="181"/>
      <c r="O1016" s="181"/>
      <c r="P1016" s="181"/>
      <c r="Q1016" s="181"/>
      <c r="R1016" s="181"/>
      <c r="S1016" s="181"/>
      <c r="T1016" s="181"/>
      <c r="U1016" s="181"/>
      <c r="V1016" s="181"/>
      <c r="W1016" s="181"/>
      <c r="X1016" s="181"/>
      <c r="Y1016" s="181"/>
      <c r="Z1016" s="181"/>
      <c r="AA1016" s="181"/>
      <c r="AB1016" s="181"/>
      <c r="AC1016" s="181"/>
      <c r="AD1016" s="181"/>
      <c r="AE1016" s="181"/>
      <c r="AF1016" s="181"/>
      <c r="AG1016" s="181"/>
      <c r="AH1016" s="181"/>
      <c r="AI1016" s="181"/>
      <c r="AJ1016" s="181"/>
      <c r="AK1016" s="181"/>
      <c r="AL1016" s="181"/>
      <c r="AM1016" s="181"/>
      <c r="AN1016" s="181"/>
      <c r="AO1016" s="181"/>
      <c r="AP1016" s="181"/>
      <c r="AQ1016" s="181"/>
      <c r="AR1016" s="181"/>
      <c r="AS1016" s="181"/>
      <c r="AT1016" s="181"/>
      <c r="AU1016" s="181"/>
      <c r="AV1016" s="181"/>
      <c r="AW1016" s="181"/>
      <c r="AX1016" s="181"/>
      <c r="AY1016" s="181"/>
      <c r="AZ1016" s="181"/>
      <c r="BA1016" s="181"/>
      <c r="BB1016" s="181"/>
      <c r="BC1016" s="181"/>
      <c r="BD1016" s="181"/>
      <c r="BE1016" s="181"/>
      <c r="BF1016" s="181"/>
      <c r="BG1016" s="181"/>
      <c r="BH1016" s="181"/>
      <c r="BI1016" s="181"/>
      <c r="BJ1016" s="181"/>
      <c r="BK1016" s="181"/>
      <c r="BL1016" s="181"/>
    </row>
    <row r="1017" spans="1:64" x14ac:dyDescent="0.2">
      <c r="A1017" s="181"/>
      <c r="B1017" s="181"/>
      <c r="C1017" s="181"/>
      <c r="D1017" s="181"/>
      <c r="E1017" s="181"/>
      <c r="F1017" s="181"/>
      <c r="G1017" s="181"/>
      <c r="H1017" s="181"/>
      <c r="I1017" s="181"/>
      <c r="J1017" s="181"/>
      <c r="K1017" s="181"/>
      <c r="L1017" s="181"/>
      <c r="M1017" s="181"/>
      <c r="N1017" s="181"/>
      <c r="O1017" s="181"/>
      <c r="P1017" s="181"/>
      <c r="Q1017" s="181"/>
      <c r="R1017" s="181"/>
      <c r="S1017" s="181"/>
      <c r="T1017" s="181"/>
      <c r="U1017" s="181"/>
      <c r="V1017" s="181"/>
      <c r="W1017" s="181"/>
      <c r="X1017" s="181"/>
      <c r="Y1017" s="181"/>
      <c r="Z1017" s="181"/>
      <c r="AA1017" s="181"/>
      <c r="AB1017" s="181"/>
      <c r="AC1017" s="181"/>
      <c r="AD1017" s="181"/>
      <c r="AE1017" s="181"/>
      <c r="AF1017" s="181"/>
      <c r="AG1017" s="181"/>
      <c r="AH1017" s="181"/>
      <c r="AI1017" s="181"/>
      <c r="AJ1017" s="181"/>
      <c r="AK1017" s="181"/>
      <c r="AL1017" s="181"/>
      <c r="AM1017" s="181"/>
      <c r="AN1017" s="181"/>
      <c r="AO1017" s="181"/>
      <c r="AP1017" s="181"/>
      <c r="AQ1017" s="181"/>
      <c r="AR1017" s="181"/>
      <c r="AS1017" s="181"/>
      <c r="AT1017" s="181"/>
      <c r="AU1017" s="181"/>
      <c r="AV1017" s="181"/>
      <c r="AW1017" s="181"/>
      <c r="AX1017" s="181"/>
      <c r="AY1017" s="181"/>
      <c r="AZ1017" s="181"/>
      <c r="BA1017" s="181"/>
      <c r="BB1017" s="181"/>
      <c r="BC1017" s="181"/>
      <c r="BD1017" s="181"/>
      <c r="BE1017" s="181"/>
      <c r="BF1017" s="181"/>
      <c r="BG1017" s="181"/>
      <c r="BH1017" s="181"/>
      <c r="BI1017" s="181"/>
      <c r="BJ1017" s="181"/>
      <c r="BK1017" s="181"/>
      <c r="BL1017" s="181"/>
    </row>
    <row r="1018" spans="1:64" x14ac:dyDescent="0.2">
      <c r="A1018" s="181"/>
      <c r="B1018" s="181"/>
      <c r="C1018" s="181"/>
      <c r="D1018" s="181"/>
      <c r="E1018" s="181"/>
      <c r="F1018" s="181"/>
      <c r="G1018" s="181"/>
      <c r="H1018" s="181"/>
      <c r="I1018" s="181"/>
      <c r="J1018" s="181"/>
      <c r="K1018" s="181"/>
      <c r="L1018" s="181"/>
      <c r="M1018" s="181"/>
      <c r="N1018" s="181"/>
      <c r="O1018" s="181"/>
      <c r="P1018" s="181"/>
      <c r="Q1018" s="181"/>
      <c r="R1018" s="181"/>
      <c r="S1018" s="181"/>
      <c r="T1018" s="181"/>
      <c r="U1018" s="181"/>
      <c r="V1018" s="181"/>
      <c r="W1018" s="181"/>
      <c r="X1018" s="181"/>
      <c r="Y1018" s="181"/>
      <c r="Z1018" s="181"/>
      <c r="AA1018" s="181"/>
      <c r="AB1018" s="181"/>
      <c r="AC1018" s="181"/>
      <c r="AD1018" s="181"/>
      <c r="AE1018" s="181"/>
      <c r="AF1018" s="181"/>
      <c r="AG1018" s="181"/>
      <c r="AH1018" s="181"/>
      <c r="AI1018" s="181"/>
      <c r="AJ1018" s="181"/>
      <c r="AK1018" s="181"/>
      <c r="AL1018" s="181"/>
      <c r="AM1018" s="181"/>
      <c r="AN1018" s="181"/>
      <c r="AO1018" s="181"/>
      <c r="AP1018" s="181"/>
      <c r="AQ1018" s="181"/>
      <c r="AR1018" s="181"/>
      <c r="AS1018" s="181"/>
      <c r="AT1018" s="181"/>
      <c r="AU1018" s="181"/>
      <c r="AV1018" s="181"/>
      <c r="AW1018" s="181"/>
      <c r="AX1018" s="181"/>
      <c r="AY1018" s="181"/>
      <c r="AZ1018" s="181"/>
      <c r="BA1018" s="181"/>
      <c r="BB1018" s="181"/>
      <c r="BC1018" s="181"/>
      <c r="BD1018" s="181"/>
      <c r="BE1018" s="181"/>
      <c r="BF1018" s="181"/>
      <c r="BG1018" s="181"/>
      <c r="BH1018" s="181"/>
      <c r="BI1018" s="181"/>
      <c r="BJ1018" s="181"/>
      <c r="BK1018" s="181"/>
      <c r="BL1018" s="181"/>
    </row>
    <row r="1019" spans="1:64" x14ac:dyDescent="0.2">
      <c r="A1019" s="181"/>
      <c r="B1019" s="181"/>
      <c r="C1019" s="181"/>
      <c r="D1019" s="181"/>
      <c r="E1019" s="181"/>
      <c r="F1019" s="181"/>
      <c r="G1019" s="181"/>
      <c r="H1019" s="181"/>
      <c r="I1019" s="181"/>
      <c r="J1019" s="181"/>
      <c r="K1019" s="181"/>
      <c r="L1019" s="181"/>
      <c r="M1019" s="181"/>
      <c r="N1019" s="181"/>
      <c r="O1019" s="181"/>
      <c r="P1019" s="181"/>
      <c r="Q1019" s="181"/>
      <c r="R1019" s="181"/>
      <c r="S1019" s="181"/>
      <c r="T1019" s="181"/>
      <c r="U1019" s="181"/>
      <c r="V1019" s="181"/>
      <c r="W1019" s="181"/>
      <c r="X1019" s="181"/>
      <c r="Y1019" s="181"/>
      <c r="Z1019" s="181"/>
      <c r="AA1019" s="181"/>
      <c r="AB1019" s="181"/>
      <c r="AC1019" s="181"/>
      <c r="AD1019" s="181"/>
      <c r="AE1019" s="181"/>
      <c r="AF1019" s="181"/>
      <c r="AG1019" s="181"/>
      <c r="AH1019" s="181"/>
      <c r="AI1019" s="181"/>
      <c r="AJ1019" s="181"/>
      <c r="AK1019" s="181"/>
      <c r="AL1019" s="181"/>
      <c r="AM1019" s="181"/>
      <c r="AN1019" s="181"/>
      <c r="AO1019" s="181"/>
      <c r="AP1019" s="181"/>
      <c r="AQ1019" s="181"/>
      <c r="AR1019" s="181"/>
      <c r="AS1019" s="181"/>
      <c r="AT1019" s="181"/>
      <c r="AU1019" s="181"/>
      <c r="AV1019" s="181"/>
      <c r="AW1019" s="181"/>
      <c r="AX1019" s="181"/>
      <c r="AY1019" s="181"/>
      <c r="AZ1019" s="181"/>
      <c r="BA1019" s="181"/>
      <c r="BB1019" s="181"/>
      <c r="BC1019" s="181"/>
      <c r="BD1019" s="181"/>
      <c r="BE1019" s="181"/>
      <c r="BF1019" s="181"/>
      <c r="BG1019" s="181"/>
      <c r="BH1019" s="181"/>
      <c r="BI1019" s="181"/>
      <c r="BJ1019" s="181"/>
      <c r="BK1019" s="181"/>
      <c r="BL1019" s="181"/>
    </row>
    <row r="1020" spans="1:64" x14ac:dyDescent="0.2">
      <c r="A1020" s="181"/>
      <c r="B1020" s="181"/>
      <c r="C1020" s="181"/>
      <c r="D1020" s="181"/>
      <c r="E1020" s="181"/>
      <c r="F1020" s="181"/>
      <c r="G1020" s="181"/>
      <c r="H1020" s="181"/>
      <c r="I1020" s="181"/>
      <c r="J1020" s="181"/>
      <c r="K1020" s="181"/>
      <c r="L1020" s="181"/>
      <c r="M1020" s="181"/>
      <c r="N1020" s="181"/>
      <c r="O1020" s="181"/>
      <c r="P1020" s="181"/>
      <c r="Q1020" s="181"/>
      <c r="R1020" s="181"/>
      <c r="S1020" s="181"/>
      <c r="T1020" s="181"/>
      <c r="U1020" s="181"/>
      <c r="V1020" s="181"/>
      <c r="W1020" s="181"/>
      <c r="X1020" s="181"/>
      <c r="Y1020" s="181"/>
      <c r="Z1020" s="181"/>
      <c r="AA1020" s="181"/>
      <c r="AB1020" s="181"/>
      <c r="AC1020" s="181"/>
      <c r="AD1020" s="181"/>
      <c r="AE1020" s="181"/>
      <c r="AF1020" s="181"/>
      <c r="AG1020" s="181"/>
      <c r="AH1020" s="181"/>
      <c r="AI1020" s="181"/>
      <c r="AJ1020" s="181"/>
      <c r="AK1020" s="181"/>
      <c r="AL1020" s="181"/>
      <c r="AM1020" s="181"/>
      <c r="AN1020" s="181"/>
      <c r="AO1020" s="181"/>
      <c r="AP1020" s="181"/>
      <c r="AQ1020" s="181"/>
      <c r="AR1020" s="181"/>
      <c r="AS1020" s="181"/>
      <c r="AT1020" s="181"/>
      <c r="AU1020" s="181"/>
      <c r="AV1020" s="181"/>
      <c r="AW1020" s="181"/>
      <c r="AX1020" s="181"/>
      <c r="AY1020" s="181"/>
      <c r="AZ1020" s="181"/>
      <c r="BA1020" s="181"/>
      <c r="BB1020" s="181"/>
      <c r="BC1020" s="181"/>
      <c r="BD1020" s="181"/>
      <c r="BE1020" s="181"/>
      <c r="BF1020" s="181"/>
      <c r="BG1020" s="181"/>
      <c r="BH1020" s="181"/>
      <c r="BI1020" s="181"/>
      <c r="BJ1020" s="181"/>
      <c r="BK1020" s="181"/>
      <c r="BL1020" s="181"/>
    </row>
    <row r="1021" spans="1:64" x14ac:dyDescent="0.2">
      <c r="A1021" s="181"/>
      <c r="B1021" s="181"/>
      <c r="C1021" s="181"/>
      <c r="D1021" s="181"/>
      <c r="E1021" s="181"/>
      <c r="F1021" s="181"/>
      <c r="G1021" s="181"/>
      <c r="H1021" s="181"/>
      <c r="I1021" s="181"/>
      <c r="J1021" s="181"/>
      <c r="K1021" s="181"/>
      <c r="L1021" s="181"/>
      <c r="M1021" s="181"/>
      <c r="N1021" s="181"/>
      <c r="O1021" s="181"/>
      <c r="P1021" s="181"/>
      <c r="Q1021" s="181"/>
      <c r="R1021" s="181"/>
      <c r="S1021" s="181"/>
      <c r="T1021" s="181"/>
      <c r="U1021" s="181"/>
      <c r="V1021" s="181"/>
      <c r="W1021" s="181"/>
      <c r="X1021" s="181"/>
      <c r="Y1021" s="181"/>
      <c r="Z1021" s="181"/>
      <c r="AA1021" s="181"/>
      <c r="AB1021" s="181"/>
      <c r="AC1021" s="181"/>
      <c r="AD1021" s="181"/>
      <c r="AE1021" s="181"/>
      <c r="AF1021" s="181"/>
      <c r="AG1021" s="181"/>
      <c r="AH1021" s="181"/>
      <c r="AI1021" s="181"/>
      <c r="AJ1021" s="181"/>
      <c r="AK1021" s="181"/>
      <c r="AL1021" s="181"/>
      <c r="AM1021" s="181"/>
      <c r="AN1021" s="181"/>
      <c r="AO1021" s="181"/>
      <c r="AP1021" s="181"/>
      <c r="AQ1021" s="181"/>
      <c r="AR1021" s="181"/>
      <c r="AS1021" s="181"/>
      <c r="AT1021" s="181"/>
      <c r="AU1021" s="181"/>
      <c r="AV1021" s="181"/>
      <c r="AW1021" s="181"/>
      <c r="AX1021" s="181"/>
      <c r="AY1021" s="181"/>
      <c r="AZ1021" s="181"/>
      <c r="BA1021" s="181"/>
      <c r="BB1021" s="181"/>
      <c r="BC1021" s="181"/>
      <c r="BD1021" s="181"/>
      <c r="BE1021" s="181"/>
      <c r="BF1021" s="181"/>
      <c r="BG1021" s="181"/>
      <c r="BH1021" s="181"/>
      <c r="BI1021" s="181"/>
      <c r="BJ1021" s="181"/>
      <c r="BK1021" s="181"/>
      <c r="BL1021" s="181"/>
    </row>
    <row r="1022" spans="1:64" x14ac:dyDescent="0.2">
      <c r="A1022" s="181"/>
      <c r="B1022" s="181"/>
      <c r="C1022" s="181"/>
      <c r="D1022" s="181"/>
      <c r="E1022" s="181"/>
      <c r="F1022" s="181"/>
      <c r="G1022" s="181"/>
      <c r="H1022" s="181"/>
      <c r="I1022" s="181"/>
      <c r="J1022" s="181"/>
      <c r="K1022" s="181"/>
      <c r="L1022" s="181"/>
      <c r="M1022" s="181"/>
      <c r="N1022" s="181"/>
      <c r="O1022" s="181"/>
      <c r="P1022" s="181"/>
      <c r="Q1022" s="181"/>
      <c r="R1022" s="181"/>
      <c r="S1022" s="181"/>
      <c r="T1022" s="181"/>
      <c r="U1022" s="181"/>
      <c r="V1022" s="181"/>
      <c r="W1022" s="181"/>
      <c r="X1022" s="181"/>
      <c r="Y1022" s="181"/>
      <c r="Z1022" s="181"/>
      <c r="AA1022" s="181"/>
      <c r="AB1022" s="181"/>
      <c r="AC1022" s="181"/>
      <c r="AD1022" s="181"/>
      <c r="AE1022" s="181"/>
      <c r="AF1022" s="181"/>
      <c r="AG1022" s="181"/>
      <c r="AH1022" s="181"/>
      <c r="AI1022" s="181"/>
      <c r="AJ1022" s="181"/>
      <c r="AK1022" s="181"/>
      <c r="AL1022" s="181"/>
      <c r="AM1022" s="181"/>
      <c r="AN1022" s="181"/>
      <c r="AO1022" s="181"/>
      <c r="AP1022" s="181"/>
      <c r="AQ1022" s="181"/>
      <c r="AR1022" s="181"/>
      <c r="AS1022" s="181"/>
      <c r="AT1022" s="181"/>
      <c r="AU1022" s="181"/>
      <c r="AV1022" s="181"/>
      <c r="AW1022" s="181"/>
      <c r="AX1022" s="181"/>
      <c r="AY1022" s="181"/>
      <c r="AZ1022" s="181"/>
      <c r="BA1022" s="181"/>
      <c r="BB1022" s="181"/>
      <c r="BC1022" s="181"/>
      <c r="BD1022" s="181"/>
      <c r="BE1022" s="181"/>
      <c r="BF1022" s="181"/>
      <c r="BG1022" s="181"/>
      <c r="BH1022" s="181"/>
      <c r="BI1022" s="181"/>
      <c r="BJ1022" s="181"/>
      <c r="BK1022" s="181"/>
      <c r="BL1022" s="181"/>
    </row>
    <row r="1023" spans="1:64" x14ac:dyDescent="0.2">
      <c r="A1023" s="181"/>
      <c r="B1023" s="181"/>
      <c r="C1023" s="181"/>
      <c r="D1023" s="181"/>
      <c r="E1023" s="181"/>
      <c r="F1023" s="181"/>
      <c r="G1023" s="181"/>
      <c r="H1023" s="181"/>
      <c r="I1023" s="181"/>
      <c r="J1023" s="181"/>
      <c r="K1023" s="181"/>
      <c r="L1023" s="181"/>
      <c r="M1023" s="181"/>
      <c r="N1023" s="181"/>
      <c r="O1023" s="181"/>
      <c r="P1023" s="181"/>
      <c r="Q1023" s="181"/>
      <c r="R1023" s="181"/>
      <c r="S1023" s="181"/>
      <c r="T1023" s="181"/>
      <c r="U1023" s="181"/>
      <c r="V1023" s="181"/>
      <c r="W1023" s="181"/>
      <c r="X1023" s="181"/>
      <c r="Y1023" s="181"/>
      <c r="Z1023" s="181"/>
      <c r="AA1023" s="181"/>
      <c r="AB1023" s="181"/>
      <c r="AC1023" s="181"/>
      <c r="AD1023" s="181"/>
      <c r="AE1023" s="181"/>
      <c r="AF1023" s="181"/>
      <c r="AG1023" s="181"/>
      <c r="AH1023" s="181"/>
      <c r="AI1023" s="181"/>
      <c r="AJ1023" s="181"/>
      <c r="AK1023" s="181"/>
      <c r="AL1023" s="181"/>
      <c r="AM1023" s="181"/>
      <c r="AN1023" s="181"/>
      <c r="AO1023" s="181"/>
      <c r="AP1023" s="181"/>
      <c r="AQ1023" s="181"/>
      <c r="AR1023" s="181"/>
      <c r="AS1023" s="181"/>
      <c r="AT1023" s="181"/>
      <c r="AU1023" s="181"/>
      <c r="AV1023" s="181"/>
      <c r="AW1023" s="181"/>
      <c r="AX1023" s="181"/>
      <c r="AY1023" s="181"/>
      <c r="AZ1023" s="181"/>
      <c r="BA1023" s="181"/>
      <c r="BB1023" s="181"/>
      <c r="BC1023" s="181"/>
      <c r="BD1023" s="181"/>
      <c r="BE1023" s="181"/>
      <c r="BF1023" s="181"/>
      <c r="BG1023" s="181"/>
      <c r="BH1023" s="181"/>
      <c r="BI1023" s="181"/>
      <c r="BJ1023" s="181"/>
      <c r="BK1023" s="181"/>
      <c r="BL1023" s="181"/>
    </row>
    <row r="1024" spans="1:64" x14ac:dyDescent="0.2">
      <c r="A1024" s="181"/>
      <c r="B1024" s="181"/>
      <c r="C1024" s="181"/>
      <c r="D1024" s="181"/>
      <c r="E1024" s="181"/>
      <c r="F1024" s="181"/>
      <c r="G1024" s="181"/>
      <c r="H1024" s="181"/>
      <c r="I1024" s="181"/>
      <c r="J1024" s="181"/>
      <c r="K1024" s="181"/>
      <c r="L1024" s="181"/>
      <c r="M1024" s="181"/>
      <c r="N1024" s="181"/>
      <c r="O1024" s="181"/>
      <c r="P1024" s="181"/>
      <c r="Q1024" s="181"/>
      <c r="R1024" s="181"/>
      <c r="S1024" s="181"/>
      <c r="T1024" s="181"/>
      <c r="U1024" s="181"/>
      <c r="V1024" s="181"/>
      <c r="W1024" s="181"/>
      <c r="X1024" s="181"/>
      <c r="Y1024" s="181"/>
      <c r="Z1024" s="181"/>
      <c r="AA1024" s="181"/>
      <c r="AB1024" s="181"/>
      <c r="AC1024" s="181"/>
      <c r="AD1024" s="181"/>
      <c r="AE1024" s="181"/>
      <c r="AF1024" s="181"/>
      <c r="AG1024" s="181"/>
      <c r="AH1024" s="181"/>
      <c r="AI1024" s="181"/>
      <c r="AJ1024" s="181"/>
      <c r="AK1024" s="181"/>
      <c r="AL1024" s="181"/>
      <c r="AM1024" s="181"/>
      <c r="AN1024" s="181"/>
      <c r="AO1024" s="181"/>
      <c r="AP1024" s="181"/>
      <c r="AQ1024" s="181"/>
      <c r="AR1024" s="181"/>
      <c r="AS1024" s="181"/>
      <c r="AT1024" s="181"/>
      <c r="AU1024" s="181"/>
      <c r="AV1024" s="181"/>
      <c r="AW1024" s="181"/>
      <c r="AX1024" s="181"/>
      <c r="AY1024" s="181"/>
      <c r="AZ1024" s="181"/>
      <c r="BA1024" s="181"/>
      <c r="BB1024" s="181"/>
      <c r="BC1024" s="181"/>
      <c r="BD1024" s="181"/>
      <c r="BE1024" s="181"/>
      <c r="BF1024" s="181"/>
      <c r="BG1024" s="181"/>
      <c r="BH1024" s="181"/>
      <c r="BI1024" s="181"/>
      <c r="BJ1024" s="181"/>
      <c r="BK1024" s="181"/>
      <c r="BL1024" s="181"/>
    </row>
    <row r="1025" spans="1:64" x14ac:dyDescent="0.2">
      <c r="A1025" s="181"/>
      <c r="B1025" s="181"/>
      <c r="C1025" s="181"/>
      <c r="D1025" s="181"/>
      <c r="E1025" s="181"/>
      <c r="F1025" s="181"/>
      <c r="G1025" s="181"/>
      <c r="H1025" s="181"/>
      <c r="I1025" s="181"/>
      <c r="J1025" s="181"/>
      <c r="K1025" s="181"/>
      <c r="L1025" s="181"/>
      <c r="M1025" s="181"/>
      <c r="N1025" s="181"/>
      <c r="O1025" s="181"/>
      <c r="P1025" s="181"/>
      <c r="Q1025" s="181"/>
      <c r="R1025" s="181"/>
      <c r="S1025" s="181"/>
      <c r="T1025" s="181"/>
      <c r="U1025" s="181"/>
      <c r="V1025" s="181"/>
      <c r="W1025" s="181"/>
      <c r="X1025" s="181"/>
      <c r="Y1025" s="181"/>
      <c r="Z1025" s="181"/>
      <c r="AA1025" s="181"/>
      <c r="AB1025" s="181"/>
      <c r="AC1025" s="181"/>
      <c r="AD1025" s="181"/>
      <c r="AE1025" s="181"/>
      <c r="AF1025" s="181"/>
      <c r="AG1025" s="181"/>
      <c r="AH1025" s="181"/>
      <c r="AI1025" s="181"/>
      <c r="AJ1025" s="181"/>
      <c r="AK1025" s="181"/>
      <c r="AL1025" s="181"/>
      <c r="AM1025" s="181"/>
      <c r="AN1025" s="181"/>
      <c r="AO1025" s="181"/>
      <c r="AP1025" s="181"/>
      <c r="AQ1025" s="181"/>
      <c r="AR1025" s="181"/>
      <c r="AS1025" s="181"/>
      <c r="AT1025" s="181"/>
      <c r="AU1025" s="181"/>
      <c r="AV1025" s="181"/>
      <c r="AW1025" s="181"/>
      <c r="AX1025" s="181"/>
      <c r="AY1025" s="181"/>
      <c r="AZ1025" s="181"/>
      <c r="BA1025" s="181"/>
      <c r="BB1025" s="181"/>
      <c r="BC1025" s="181"/>
      <c r="BD1025" s="181"/>
      <c r="BE1025" s="181"/>
      <c r="BF1025" s="181"/>
      <c r="BG1025" s="181"/>
      <c r="BH1025" s="181"/>
      <c r="BI1025" s="181"/>
      <c r="BJ1025" s="181"/>
      <c r="BK1025" s="181"/>
      <c r="BL1025" s="181"/>
    </row>
    <row r="1026" spans="1:64" x14ac:dyDescent="0.2">
      <c r="A1026" s="181"/>
      <c r="B1026" s="181"/>
      <c r="C1026" s="181"/>
      <c r="D1026" s="181"/>
      <c r="E1026" s="181"/>
      <c r="F1026" s="181"/>
      <c r="G1026" s="181"/>
      <c r="H1026" s="181"/>
      <c r="I1026" s="181"/>
      <c r="J1026" s="181"/>
      <c r="K1026" s="181"/>
      <c r="L1026" s="181"/>
      <c r="M1026" s="181"/>
      <c r="N1026" s="181"/>
      <c r="O1026" s="181"/>
      <c r="P1026" s="181"/>
      <c r="Q1026" s="181"/>
      <c r="R1026" s="181"/>
      <c r="S1026" s="181"/>
      <c r="T1026" s="181"/>
      <c r="U1026" s="181"/>
      <c r="V1026" s="181"/>
      <c r="W1026" s="181"/>
      <c r="X1026" s="181"/>
      <c r="Y1026" s="181"/>
      <c r="Z1026" s="181"/>
      <c r="AA1026" s="181"/>
      <c r="AB1026" s="181"/>
      <c r="AC1026" s="181"/>
      <c r="AD1026" s="181"/>
      <c r="AE1026" s="181"/>
      <c r="AF1026" s="181"/>
      <c r="AG1026" s="181"/>
      <c r="AH1026" s="181"/>
      <c r="AI1026" s="181"/>
      <c r="AJ1026" s="181"/>
      <c r="AK1026" s="181"/>
      <c r="AL1026" s="181"/>
      <c r="AM1026" s="181"/>
      <c r="AN1026" s="181"/>
      <c r="AO1026" s="181"/>
      <c r="AP1026" s="181"/>
      <c r="AQ1026" s="181"/>
      <c r="AR1026" s="181"/>
      <c r="AS1026" s="181"/>
      <c r="AT1026" s="181"/>
      <c r="AU1026" s="181"/>
      <c r="AV1026" s="181"/>
      <c r="AW1026" s="181"/>
      <c r="AX1026" s="181"/>
      <c r="AY1026" s="181"/>
      <c r="AZ1026" s="181"/>
      <c r="BA1026" s="181"/>
      <c r="BB1026" s="181"/>
      <c r="BC1026" s="181"/>
      <c r="BD1026" s="181"/>
      <c r="BE1026" s="181"/>
      <c r="BF1026" s="181"/>
      <c r="BG1026" s="181"/>
      <c r="BH1026" s="181"/>
      <c r="BI1026" s="181"/>
      <c r="BJ1026" s="181"/>
      <c r="BK1026" s="181"/>
      <c r="BL1026" s="181"/>
    </row>
    <row r="1027" spans="1:64" x14ac:dyDescent="0.2">
      <c r="A1027" s="181"/>
      <c r="B1027" s="181"/>
      <c r="C1027" s="181"/>
      <c r="D1027" s="181"/>
      <c r="E1027" s="181"/>
      <c r="F1027" s="181"/>
      <c r="G1027" s="181"/>
      <c r="H1027" s="181"/>
      <c r="I1027" s="181"/>
      <c r="J1027" s="181"/>
      <c r="K1027" s="181"/>
      <c r="L1027" s="181"/>
      <c r="M1027" s="181"/>
      <c r="N1027" s="181"/>
      <c r="O1027" s="181"/>
      <c r="P1027" s="181"/>
      <c r="Q1027" s="181"/>
      <c r="R1027" s="181"/>
      <c r="S1027" s="181"/>
      <c r="T1027" s="181"/>
      <c r="U1027" s="181"/>
      <c r="V1027" s="181"/>
      <c r="W1027" s="181"/>
      <c r="X1027" s="181"/>
      <c r="Y1027" s="181"/>
      <c r="Z1027" s="181"/>
      <c r="AA1027" s="181"/>
      <c r="AB1027" s="181"/>
      <c r="AC1027" s="181"/>
      <c r="AD1027" s="181"/>
      <c r="AE1027" s="181"/>
      <c r="AF1027" s="181"/>
      <c r="AG1027" s="181"/>
      <c r="AH1027" s="181"/>
      <c r="AI1027" s="181"/>
      <c r="AJ1027" s="181"/>
      <c r="AK1027" s="181"/>
      <c r="AL1027" s="181"/>
      <c r="AM1027" s="181"/>
      <c r="AN1027" s="181"/>
      <c r="AO1027" s="181"/>
      <c r="AP1027" s="181"/>
      <c r="AQ1027" s="181"/>
      <c r="AR1027" s="181"/>
      <c r="AS1027" s="181"/>
      <c r="AT1027" s="181"/>
      <c r="AU1027" s="181"/>
      <c r="AV1027" s="181"/>
      <c r="AW1027" s="181"/>
      <c r="AX1027" s="181"/>
      <c r="AY1027" s="181"/>
      <c r="AZ1027" s="181"/>
      <c r="BA1027" s="181"/>
      <c r="BB1027" s="181"/>
      <c r="BC1027" s="181"/>
      <c r="BD1027" s="181"/>
      <c r="BE1027" s="181"/>
      <c r="BF1027" s="181"/>
      <c r="BG1027" s="181"/>
      <c r="BH1027" s="181"/>
      <c r="BI1027" s="181"/>
      <c r="BJ1027" s="181"/>
      <c r="BK1027" s="181"/>
      <c r="BL1027" s="181"/>
    </row>
    <row r="1028" spans="1:64" x14ac:dyDescent="0.2">
      <c r="A1028" s="181"/>
      <c r="B1028" s="181"/>
      <c r="C1028" s="181"/>
      <c r="D1028" s="181"/>
      <c r="E1028" s="181"/>
      <c r="F1028" s="181"/>
      <c r="G1028" s="181"/>
      <c r="H1028" s="181"/>
      <c r="I1028" s="181"/>
      <c r="J1028" s="181"/>
      <c r="K1028" s="181"/>
      <c r="L1028" s="181"/>
      <c r="M1028" s="181"/>
      <c r="N1028" s="181"/>
      <c r="O1028" s="181"/>
      <c r="P1028" s="181"/>
      <c r="Q1028" s="181"/>
      <c r="R1028" s="181"/>
      <c r="S1028" s="181"/>
      <c r="T1028" s="181"/>
      <c r="U1028" s="181"/>
      <c r="V1028" s="181"/>
      <c r="W1028" s="181"/>
      <c r="X1028" s="181"/>
      <c r="Y1028" s="181"/>
      <c r="Z1028" s="181"/>
      <c r="AA1028" s="181"/>
      <c r="AB1028" s="181"/>
      <c r="AC1028" s="181"/>
      <c r="AD1028" s="181"/>
      <c r="AE1028" s="181"/>
      <c r="AF1028" s="181"/>
      <c r="AG1028" s="181"/>
      <c r="AH1028" s="181"/>
      <c r="AI1028" s="181"/>
      <c r="AJ1028" s="181"/>
      <c r="AK1028" s="181"/>
      <c r="AL1028" s="181"/>
      <c r="AM1028" s="181"/>
      <c r="AN1028" s="181"/>
      <c r="AO1028" s="181"/>
      <c r="AP1028" s="181"/>
      <c r="AQ1028" s="181"/>
      <c r="AR1028" s="181"/>
      <c r="AS1028" s="181"/>
      <c r="AT1028" s="181"/>
      <c r="AU1028" s="181"/>
      <c r="AV1028" s="181"/>
      <c r="AW1028" s="181"/>
      <c r="AX1028" s="181"/>
      <c r="AY1028" s="181"/>
      <c r="AZ1028" s="181"/>
      <c r="BA1028" s="181"/>
      <c r="BB1028" s="181"/>
      <c r="BC1028" s="181"/>
      <c r="BD1028" s="181"/>
      <c r="BE1028" s="181"/>
      <c r="BF1028" s="181"/>
      <c r="BG1028" s="181"/>
      <c r="BH1028" s="181"/>
      <c r="BI1028" s="181"/>
      <c r="BJ1028" s="181"/>
      <c r="BK1028" s="181"/>
      <c r="BL1028" s="181"/>
    </row>
    <row r="1029" spans="1:64" x14ac:dyDescent="0.2">
      <c r="A1029" s="181"/>
      <c r="B1029" s="181"/>
      <c r="C1029" s="181"/>
      <c r="D1029" s="181"/>
      <c r="E1029" s="181"/>
      <c r="F1029" s="181"/>
      <c r="G1029" s="181"/>
      <c r="H1029" s="181"/>
      <c r="I1029" s="181"/>
      <c r="J1029" s="181"/>
      <c r="K1029" s="181"/>
      <c r="L1029" s="181"/>
      <c r="M1029" s="181"/>
      <c r="N1029" s="181"/>
      <c r="O1029" s="181"/>
      <c r="P1029" s="181"/>
      <c r="Q1029" s="181"/>
      <c r="R1029" s="181"/>
      <c r="S1029" s="181"/>
      <c r="T1029" s="181"/>
      <c r="U1029" s="181"/>
      <c r="V1029" s="181"/>
      <c r="W1029" s="181"/>
      <c r="X1029" s="181"/>
      <c r="Y1029" s="181"/>
      <c r="Z1029" s="181"/>
      <c r="AA1029" s="181"/>
      <c r="AB1029" s="181"/>
      <c r="AC1029" s="181"/>
      <c r="AD1029" s="181"/>
      <c r="AE1029" s="181"/>
      <c r="AF1029" s="181"/>
      <c r="AG1029" s="181"/>
      <c r="AH1029" s="181"/>
      <c r="AI1029" s="181"/>
      <c r="AJ1029" s="181"/>
      <c r="AK1029" s="181"/>
      <c r="AL1029" s="181"/>
      <c r="AM1029" s="181"/>
      <c r="AN1029" s="181"/>
      <c r="AO1029" s="181"/>
      <c r="AP1029" s="181"/>
      <c r="AQ1029" s="181"/>
      <c r="AR1029" s="181"/>
      <c r="AS1029" s="181"/>
      <c r="AT1029" s="181"/>
      <c r="AU1029" s="181"/>
      <c r="AV1029" s="181"/>
      <c r="AW1029" s="181"/>
      <c r="AX1029" s="181"/>
      <c r="AY1029" s="181"/>
      <c r="AZ1029" s="181"/>
      <c r="BA1029" s="181"/>
      <c r="BB1029" s="181"/>
      <c r="BC1029" s="181"/>
      <c r="BD1029" s="181"/>
      <c r="BE1029" s="181"/>
      <c r="BF1029" s="181"/>
      <c r="BG1029" s="181"/>
      <c r="BH1029" s="181"/>
      <c r="BI1029" s="181"/>
      <c r="BJ1029" s="181"/>
      <c r="BK1029" s="181"/>
      <c r="BL1029" s="181"/>
    </row>
    <row r="1030" spans="1:64" x14ac:dyDescent="0.2">
      <c r="A1030" s="181"/>
      <c r="B1030" s="181"/>
      <c r="C1030" s="181"/>
      <c r="D1030" s="181"/>
      <c r="E1030" s="181"/>
      <c r="F1030" s="181"/>
      <c r="G1030" s="181"/>
      <c r="H1030" s="181"/>
      <c r="I1030" s="181"/>
      <c r="J1030" s="181"/>
      <c r="K1030" s="181"/>
      <c r="L1030" s="181"/>
      <c r="M1030" s="181"/>
      <c r="N1030" s="181"/>
      <c r="O1030" s="181"/>
      <c r="P1030" s="181"/>
      <c r="Q1030" s="181"/>
      <c r="R1030" s="181"/>
      <c r="S1030" s="181"/>
      <c r="T1030" s="181"/>
      <c r="U1030" s="181"/>
      <c r="V1030" s="181"/>
      <c r="W1030" s="181"/>
      <c r="X1030" s="181"/>
      <c r="Y1030" s="181"/>
      <c r="Z1030" s="181"/>
      <c r="AA1030" s="181"/>
      <c r="AB1030" s="181"/>
      <c r="AC1030" s="181"/>
      <c r="AD1030" s="181"/>
      <c r="AE1030" s="181"/>
      <c r="AF1030" s="181"/>
      <c r="AG1030" s="181"/>
      <c r="AH1030" s="181"/>
      <c r="AI1030" s="181"/>
      <c r="AJ1030" s="181"/>
      <c r="AK1030" s="181"/>
      <c r="AL1030" s="181"/>
      <c r="AM1030" s="181"/>
      <c r="AN1030" s="181"/>
      <c r="AO1030" s="181"/>
      <c r="AP1030" s="181"/>
      <c r="AQ1030" s="181"/>
      <c r="AR1030" s="181"/>
      <c r="AS1030" s="181"/>
      <c r="AT1030" s="181"/>
      <c r="AU1030" s="181"/>
      <c r="AV1030" s="181"/>
      <c r="AW1030" s="181"/>
      <c r="AX1030" s="181"/>
      <c r="AY1030" s="181"/>
      <c r="AZ1030" s="181"/>
      <c r="BA1030" s="181"/>
      <c r="BB1030" s="181"/>
      <c r="BC1030" s="181"/>
      <c r="BD1030" s="181"/>
      <c r="BE1030" s="181"/>
      <c r="BF1030" s="181"/>
      <c r="BG1030" s="181"/>
      <c r="BH1030" s="181"/>
      <c r="BI1030" s="181"/>
      <c r="BJ1030" s="181"/>
      <c r="BK1030" s="181"/>
      <c r="BL1030" s="181"/>
    </row>
    <row r="1031" spans="1:64" x14ac:dyDescent="0.2">
      <c r="A1031" s="181"/>
      <c r="B1031" s="181"/>
      <c r="C1031" s="181"/>
      <c r="D1031" s="181"/>
      <c r="E1031" s="181"/>
      <c r="F1031" s="181"/>
      <c r="G1031" s="181"/>
      <c r="H1031" s="181"/>
      <c r="I1031" s="181"/>
      <c r="J1031" s="181"/>
      <c r="K1031" s="181"/>
      <c r="L1031" s="181"/>
      <c r="M1031" s="181"/>
      <c r="N1031" s="181"/>
      <c r="O1031" s="181"/>
      <c r="P1031" s="181"/>
      <c r="Q1031" s="181"/>
      <c r="R1031" s="181"/>
      <c r="S1031" s="181"/>
      <c r="T1031" s="181"/>
      <c r="U1031" s="181"/>
      <c r="V1031" s="181"/>
      <c r="W1031" s="181"/>
      <c r="X1031" s="181"/>
      <c r="Y1031" s="181"/>
      <c r="Z1031" s="181"/>
      <c r="AA1031" s="181"/>
      <c r="AB1031" s="181"/>
      <c r="AC1031" s="181"/>
      <c r="AD1031" s="181"/>
      <c r="AE1031" s="181"/>
      <c r="AF1031" s="181"/>
      <c r="AG1031" s="181"/>
      <c r="AH1031" s="181"/>
      <c r="AI1031" s="181"/>
      <c r="AJ1031" s="181"/>
      <c r="AK1031" s="181"/>
      <c r="AL1031" s="181"/>
      <c r="AM1031" s="181"/>
      <c r="AN1031" s="181"/>
      <c r="AO1031" s="181"/>
      <c r="AP1031" s="181"/>
      <c r="AQ1031" s="181"/>
      <c r="AR1031" s="181"/>
      <c r="AS1031" s="181"/>
      <c r="AT1031" s="181"/>
      <c r="AU1031" s="181"/>
      <c r="AV1031" s="181"/>
      <c r="AW1031" s="181"/>
      <c r="AX1031" s="181"/>
      <c r="AY1031" s="181"/>
      <c r="AZ1031" s="181"/>
      <c r="BA1031" s="181"/>
      <c r="BB1031" s="181"/>
      <c r="BC1031" s="181"/>
      <c r="BD1031" s="181"/>
      <c r="BE1031" s="181"/>
      <c r="BF1031" s="181"/>
      <c r="BG1031" s="181"/>
      <c r="BH1031" s="181"/>
      <c r="BI1031" s="181"/>
      <c r="BJ1031" s="181"/>
      <c r="BK1031" s="181"/>
      <c r="BL1031" s="181"/>
    </row>
    <row r="1032" spans="1:64" x14ac:dyDescent="0.2">
      <c r="A1032" s="181"/>
      <c r="B1032" s="181"/>
      <c r="C1032" s="181"/>
      <c r="D1032" s="181"/>
      <c r="E1032" s="181"/>
      <c r="F1032" s="181"/>
      <c r="G1032" s="181"/>
      <c r="H1032" s="181"/>
      <c r="I1032" s="181"/>
      <c r="J1032" s="181"/>
      <c r="K1032" s="181"/>
      <c r="L1032" s="181"/>
      <c r="M1032" s="181"/>
      <c r="N1032" s="181"/>
      <c r="O1032" s="181"/>
      <c r="P1032" s="181"/>
      <c r="Q1032" s="181"/>
      <c r="R1032" s="181"/>
      <c r="S1032" s="181"/>
      <c r="T1032" s="181"/>
      <c r="U1032" s="181"/>
      <c r="V1032" s="181"/>
      <c r="W1032" s="181"/>
      <c r="X1032" s="181"/>
      <c r="Y1032" s="181"/>
      <c r="Z1032" s="181"/>
      <c r="AA1032" s="181"/>
      <c r="AB1032" s="181"/>
      <c r="AC1032" s="181"/>
      <c r="AD1032" s="181"/>
      <c r="AE1032" s="181"/>
      <c r="AF1032" s="181"/>
      <c r="AG1032" s="181"/>
      <c r="AH1032" s="181"/>
      <c r="AI1032" s="181"/>
      <c r="AJ1032" s="181"/>
      <c r="AK1032" s="181"/>
      <c r="AL1032" s="181"/>
      <c r="AM1032" s="181"/>
      <c r="AN1032" s="181"/>
      <c r="AO1032" s="181"/>
      <c r="AP1032" s="181"/>
      <c r="AQ1032" s="181"/>
      <c r="AR1032" s="181"/>
      <c r="AS1032" s="181"/>
      <c r="AT1032" s="181"/>
      <c r="AU1032" s="181"/>
      <c r="AV1032" s="181"/>
      <c r="AW1032" s="181"/>
      <c r="AX1032" s="181"/>
      <c r="AY1032" s="181"/>
      <c r="AZ1032" s="181"/>
      <c r="BA1032" s="181"/>
      <c r="BB1032" s="181"/>
      <c r="BC1032" s="181"/>
      <c r="BD1032" s="181"/>
      <c r="BE1032" s="181"/>
      <c r="BF1032" s="181"/>
      <c r="BG1032" s="181"/>
      <c r="BH1032" s="181"/>
      <c r="BI1032" s="181"/>
      <c r="BJ1032" s="181"/>
      <c r="BK1032" s="181"/>
      <c r="BL1032" s="181"/>
    </row>
    <row r="1033" spans="1:64" x14ac:dyDescent="0.2">
      <c r="A1033" s="181"/>
      <c r="B1033" s="181"/>
      <c r="C1033" s="181"/>
      <c r="D1033" s="181"/>
      <c r="E1033" s="181"/>
      <c r="F1033" s="181"/>
      <c r="G1033" s="181"/>
      <c r="H1033" s="181"/>
      <c r="I1033" s="181"/>
      <c r="J1033" s="181"/>
      <c r="K1033" s="181"/>
      <c r="L1033" s="181"/>
      <c r="M1033" s="181"/>
      <c r="N1033" s="181"/>
      <c r="O1033" s="181"/>
      <c r="P1033" s="181"/>
      <c r="Q1033" s="181"/>
      <c r="R1033" s="181"/>
      <c r="S1033" s="181"/>
      <c r="T1033" s="181"/>
      <c r="U1033" s="181"/>
      <c r="V1033" s="181"/>
      <c r="W1033" s="181"/>
      <c r="X1033" s="181"/>
      <c r="Y1033" s="181"/>
      <c r="Z1033" s="181"/>
      <c r="AA1033" s="181"/>
      <c r="AB1033" s="181"/>
      <c r="AC1033" s="181"/>
      <c r="AD1033" s="181"/>
      <c r="AE1033" s="181"/>
      <c r="AF1033" s="181"/>
      <c r="AG1033" s="181"/>
      <c r="AH1033" s="181"/>
      <c r="AI1033" s="181"/>
      <c r="AJ1033" s="181"/>
      <c r="AK1033" s="181"/>
      <c r="AL1033" s="181"/>
      <c r="AM1033" s="181"/>
      <c r="AN1033" s="181"/>
      <c r="AO1033" s="181"/>
      <c r="AP1033" s="181"/>
      <c r="AQ1033" s="181"/>
      <c r="AR1033" s="181"/>
      <c r="AS1033" s="181"/>
      <c r="AT1033" s="181"/>
      <c r="AU1033" s="181"/>
      <c r="AV1033" s="181"/>
      <c r="AW1033" s="181"/>
      <c r="AX1033" s="181"/>
      <c r="AY1033" s="181"/>
      <c r="AZ1033" s="181"/>
      <c r="BA1033" s="181"/>
      <c r="BB1033" s="181"/>
      <c r="BC1033" s="181"/>
      <c r="BD1033" s="181"/>
      <c r="BE1033" s="181"/>
      <c r="BF1033" s="181"/>
      <c r="BG1033" s="181"/>
      <c r="BH1033" s="181"/>
      <c r="BI1033" s="181"/>
      <c r="BJ1033" s="181"/>
      <c r="BK1033" s="181"/>
      <c r="BL1033" s="181"/>
    </row>
    <row r="1034" spans="1:64" x14ac:dyDescent="0.2">
      <c r="A1034" s="181"/>
      <c r="B1034" s="181"/>
      <c r="C1034" s="181"/>
      <c r="D1034" s="181"/>
      <c r="E1034" s="181"/>
      <c r="F1034" s="181"/>
      <c r="G1034" s="181"/>
      <c r="H1034" s="181"/>
      <c r="I1034" s="181"/>
      <c r="J1034" s="181"/>
      <c r="K1034" s="181"/>
      <c r="L1034" s="181"/>
      <c r="M1034" s="181"/>
      <c r="N1034" s="181"/>
      <c r="O1034" s="181"/>
      <c r="P1034" s="181"/>
      <c r="Q1034" s="181"/>
      <c r="R1034" s="181"/>
      <c r="S1034" s="181"/>
      <c r="T1034" s="181"/>
      <c r="U1034" s="181"/>
      <c r="V1034" s="181"/>
      <c r="W1034" s="181"/>
      <c r="X1034" s="181"/>
      <c r="Y1034" s="181"/>
      <c r="Z1034" s="181"/>
      <c r="AA1034" s="181"/>
      <c r="AB1034" s="181"/>
      <c r="AC1034" s="181"/>
      <c r="AD1034" s="181"/>
      <c r="AE1034" s="181"/>
      <c r="AF1034" s="181"/>
      <c r="AG1034" s="181"/>
      <c r="AH1034" s="181"/>
      <c r="AI1034" s="181"/>
      <c r="AJ1034" s="181"/>
      <c r="AK1034" s="181"/>
      <c r="AL1034" s="181"/>
      <c r="AM1034" s="181"/>
      <c r="AN1034" s="181"/>
      <c r="AO1034" s="181"/>
      <c r="AP1034" s="181"/>
      <c r="AQ1034" s="181"/>
      <c r="AR1034" s="181"/>
      <c r="AS1034" s="181"/>
      <c r="AT1034" s="181"/>
      <c r="AU1034" s="181"/>
      <c r="AV1034" s="181"/>
      <c r="AW1034" s="181"/>
      <c r="AX1034" s="181"/>
      <c r="AY1034" s="181"/>
      <c r="AZ1034" s="181"/>
      <c r="BA1034" s="181"/>
      <c r="BB1034" s="181"/>
      <c r="BC1034" s="181"/>
      <c r="BD1034" s="181"/>
      <c r="BE1034" s="181"/>
      <c r="BF1034" s="181"/>
      <c r="BG1034" s="181"/>
      <c r="BH1034" s="181"/>
      <c r="BI1034" s="181"/>
      <c r="BJ1034" s="181"/>
      <c r="BK1034" s="181"/>
      <c r="BL1034" s="181"/>
    </row>
    <row r="1035" spans="1:64" x14ac:dyDescent="0.2">
      <c r="A1035" s="181"/>
      <c r="B1035" s="181"/>
      <c r="C1035" s="181"/>
      <c r="D1035" s="181"/>
      <c r="E1035" s="181"/>
      <c r="F1035" s="181"/>
      <c r="G1035" s="181"/>
      <c r="H1035" s="181"/>
      <c r="I1035" s="181"/>
      <c r="J1035" s="181"/>
      <c r="K1035" s="181"/>
      <c r="L1035" s="181"/>
      <c r="M1035" s="181"/>
      <c r="N1035" s="181"/>
      <c r="O1035" s="181"/>
      <c r="P1035" s="181"/>
      <c r="Q1035" s="181"/>
      <c r="R1035" s="181"/>
      <c r="S1035" s="181"/>
      <c r="T1035" s="181"/>
      <c r="U1035" s="181"/>
      <c r="V1035" s="181"/>
      <c r="W1035" s="181"/>
      <c r="X1035" s="181"/>
      <c r="Y1035" s="181"/>
      <c r="Z1035" s="181"/>
      <c r="AA1035" s="181"/>
      <c r="AB1035" s="181"/>
      <c r="AC1035" s="181"/>
      <c r="AD1035" s="181"/>
      <c r="AE1035" s="181"/>
      <c r="AF1035" s="181"/>
      <c r="AG1035" s="181"/>
      <c r="AH1035" s="181"/>
      <c r="AI1035" s="181"/>
      <c r="AJ1035" s="181"/>
      <c r="AK1035" s="181"/>
      <c r="AL1035" s="181"/>
      <c r="AM1035" s="181"/>
      <c r="AN1035" s="181"/>
      <c r="AO1035" s="181"/>
      <c r="AP1035" s="181"/>
      <c r="AQ1035" s="181"/>
      <c r="AR1035" s="181"/>
      <c r="AS1035" s="181"/>
      <c r="AT1035" s="181"/>
      <c r="AU1035" s="181"/>
      <c r="AV1035" s="181"/>
      <c r="AW1035" s="181"/>
      <c r="AX1035" s="181"/>
      <c r="AY1035" s="181"/>
      <c r="AZ1035" s="181"/>
      <c r="BA1035" s="181"/>
      <c r="BB1035" s="181"/>
      <c r="BC1035" s="181"/>
      <c r="BD1035" s="181"/>
      <c r="BE1035" s="181"/>
      <c r="BF1035" s="181"/>
      <c r="BG1035" s="181"/>
      <c r="BH1035" s="181"/>
      <c r="BI1035" s="181"/>
      <c r="BJ1035" s="181"/>
      <c r="BK1035" s="181"/>
      <c r="BL1035" s="181"/>
    </row>
    <row r="1036" spans="1:64" x14ac:dyDescent="0.2">
      <c r="A1036" s="181"/>
      <c r="B1036" s="181"/>
      <c r="C1036" s="181"/>
      <c r="D1036" s="181"/>
      <c r="E1036" s="181"/>
      <c r="F1036" s="181"/>
      <c r="G1036" s="181"/>
      <c r="H1036" s="181"/>
      <c r="I1036" s="181"/>
      <c r="J1036" s="181"/>
      <c r="K1036" s="181"/>
      <c r="L1036" s="181"/>
      <c r="M1036" s="181"/>
      <c r="N1036" s="181"/>
      <c r="O1036" s="181"/>
      <c r="P1036" s="181"/>
      <c r="Q1036" s="181"/>
      <c r="R1036" s="181"/>
      <c r="S1036" s="181"/>
      <c r="T1036" s="181"/>
      <c r="U1036" s="181"/>
      <c r="V1036" s="181"/>
      <c r="W1036" s="181"/>
      <c r="X1036" s="181"/>
      <c r="Y1036" s="181"/>
      <c r="Z1036" s="181"/>
      <c r="AA1036" s="181"/>
      <c r="AB1036" s="181"/>
      <c r="AC1036" s="181"/>
      <c r="AD1036" s="181"/>
      <c r="AE1036" s="181"/>
      <c r="AF1036" s="181"/>
      <c r="AG1036" s="181"/>
      <c r="AH1036" s="181"/>
      <c r="AI1036" s="181"/>
      <c r="AJ1036" s="181"/>
      <c r="AK1036" s="181"/>
      <c r="AL1036" s="181"/>
      <c r="AM1036" s="181"/>
      <c r="AN1036" s="181"/>
      <c r="AO1036" s="181"/>
      <c r="AP1036" s="181"/>
      <c r="AQ1036" s="181"/>
      <c r="AR1036" s="181"/>
      <c r="AS1036" s="181"/>
      <c r="AT1036" s="181"/>
      <c r="AU1036" s="181"/>
      <c r="AV1036" s="181"/>
      <c r="AW1036" s="181"/>
      <c r="AX1036" s="181"/>
      <c r="AY1036" s="181"/>
      <c r="AZ1036" s="181"/>
      <c r="BA1036" s="181"/>
      <c r="BB1036" s="181"/>
      <c r="BC1036" s="181"/>
      <c r="BD1036" s="181"/>
      <c r="BE1036" s="181"/>
      <c r="BF1036" s="181"/>
      <c r="BG1036" s="181"/>
      <c r="BH1036" s="181"/>
      <c r="BI1036" s="181"/>
      <c r="BJ1036" s="181"/>
      <c r="BK1036" s="181"/>
      <c r="BL1036" s="181"/>
    </row>
    <row r="1037" spans="1:64" x14ac:dyDescent="0.2">
      <c r="A1037" s="181"/>
      <c r="B1037" s="181"/>
      <c r="C1037" s="181"/>
      <c r="D1037" s="181"/>
      <c r="E1037" s="181"/>
      <c r="F1037" s="181"/>
      <c r="G1037" s="181"/>
      <c r="H1037" s="181"/>
      <c r="I1037" s="181"/>
      <c r="J1037" s="181"/>
      <c r="K1037" s="181"/>
      <c r="L1037" s="181"/>
      <c r="M1037" s="181"/>
      <c r="N1037" s="181"/>
      <c r="O1037" s="181"/>
      <c r="P1037" s="181"/>
      <c r="Q1037" s="181"/>
      <c r="R1037" s="181"/>
      <c r="S1037" s="181"/>
      <c r="T1037" s="181"/>
      <c r="U1037" s="181"/>
      <c r="V1037" s="181"/>
      <c r="W1037" s="181"/>
      <c r="X1037" s="181"/>
      <c r="Y1037" s="181"/>
      <c r="Z1037" s="181"/>
      <c r="AA1037" s="181"/>
      <c r="AB1037" s="181"/>
      <c r="AC1037" s="181"/>
      <c r="AD1037" s="181"/>
      <c r="AE1037" s="181"/>
      <c r="AF1037" s="181"/>
      <c r="AG1037" s="181"/>
      <c r="AH1037" s="181"/>
      <c r="AI1037" s="181"/>
      <c r="AJ1037" s="181"/>
      <c r="AK1037" s="181"/>
      <c r="AL1037" s="181"/>
      <c r="AM1037" s="181"/>
      <c r="AN1037" s="181"/>
      <c r="AO1037" s="181"/>
      <c r="AP1037" s="181"/>
      <c r="AQ1037" s="181"/>
      <c r="AR1037" s="181"/>
      <c r="AS1037" s="181"/>
      <c r="AT1037" s="181"/>
      <c r="AU1037" s="181"/>
      <c r="AV1037" s="181"/>
      <c r="AW1037" s="181"/>
      <c r="AX1037" s="181"/>
      <c r="AY1037" s="181"/>
      <c r="AZ1037" s="181"/>
      <c r="BA1037" s="181"/>
      <c r="BB1037" s="181"/>
      <c r="BC1037" s="181"/>
      <c r="BD1037" s="181"/>
      <c r="BE1037" s="181"/>
      <c r="BF1037" s="181"/>
      <c r="BG1037" s="181"/>
      <c r="BH1037" s="181"/>
      <c r="BI1037" s="181"/>
      <c r="BJ1037" s="181"/>
      <c r="BK1037" s="181"/>
      <c r="BL1037" s="181"/>
    </row>
    <row r="1038" spans="1:64" x14ac:dyDescent="0.2">
      <c r="A1038" s="181"/>
      <c r="B1038" s="181"/>
      <c r="C1038" s="181"/>
      <c r="D1038" s="181"/>
      <c r="E1038" s="181"/>
      <c r="F1038" s="181"/>
      <c r="G1038" s="181"/>
      <c r="H1038" s="181"/>
      <c r="I1038" s="181"/>
      <c r="J1038" s="181"/>
      <c r="K1038" s="181"/>
      <c r="L1038" s="181"/>
      <c r="M1038" s="181"/>
      <c r="N1038" s="181"/>
      <c r="O1038" s="181"/>
      <c r="P1038" s="181"/>
      <c r="Q1038" s="181"/>
      <c r="R1038" s="181"/>
      <c r="S1038" s="181"/>
      <c r="T1038" s="181"/>
      <c r="U1038" s="181"/>
      <c r="V1038" s="181"/>
      <c r="W1038" s="181"/>
      <c r="X1038" s="181"/>
      <c r="Y1038" s="181"/>
      <c r="Z1038" s="181"/>
      <c r="AA1038" s="181"/>
      <c r="AB1038" s="181"/>
      <c r="AC1038" s="181"/>
      <c r="AD1038" s="181"/>
      <c r="AE1038" s="181"/>
      <c r="AF1038" s="181"/>
      <c r="AG1038" s="181"/>
      <c r="AH1038" s="181"/>
      <c r="AI1038" s="181"/>
      <c r="AJ1038" s="181"/>
      <c r="AK1038" s="181"/>
      <c r="AL1038" s="181"/>
      <c r="AM1038" s="181"/>
      <c r="AN1038" s="181"/>
      <c r="AO1038" s="181"/>
      <c r="AP1038" s="181"/>
      <c r="AQ1038" s="181"/>
      <c r="AR1038" s="181"/>
      <c r="AS1038" s="181"/>
      <c r="AT1038" s="181"/>
      <c r="AU1038" s="181"/>
      <c r="AV1038" s="181"/>
      <c r="AW1038" s="181"/>
      <c r="AX1038" s="181"/>
      <c r="AY1038" s="181"/>
      <c r="AZ1038" s="181"/>
      <c r="BA1038" s="181"/>
      <c r="BB1038" s="181"/>
      <c r="BC1038" s="181"/>
      <c r="BD1038" s="181"/>
      <c r="BE1038" s="181"/>
      <c r="BF1038" s="181"/>
      <c r="BG1038" s="181"/>
      <c r="BH1038" s="181"/>
      <c r="BI1038" s="181"/>
      <c r="BJ1038" s="181"/>
      <c r="BK1038" s="181"/>
      <c r="BL1038" s="181"/>
    </row>
    <row r="1039" spans="1:64" x14ac:dyDescent="0.2">
      <c r="A1039" s="181"/>
      <c r="B1039" s="181"/>
      <c r="C1039" s="181"/>
      <c r="D1039" s="181"/>
      <c r="E1039" s="181"/>
      <c r="F1039" s="181"/>
      <c r="G1039" s="181"/>
      <c r="H1039" s="181"/>
      <c r="I1039" s="181"/>
      <c r="J1039" s="181"/>
      <c r="K1039" s="181"/>
      <c r="L1039" s="181"/>
      <c r="M1039" s="181"/>
      <c r="N1039" s="181"/>
      <c r="O1039" s="181"/>
      <c r="P1039" s="181"/>
      <c r="Q1039" s="181"/>
      <c r="R1039" s="181"/>
      <c r="S1039" s="181"/>
      <c r="T1039" s="181"/>
      <c r="U1039" s="181"/>
      <c r="V1039" s="181"/>
      <c r="W1039" s="181"/>
      <c r="X1039" s="181"/>
      <c r="Y1039" s="181"/>
      <c r="Z1039" s="181"/>
      <c r="AA1039" s="181"/>
      <c r="AB1039" s="181"/>
      <c r="AC1039" s="181"/>
      <c r="AD1039" s="181"/>
      <c r="AE1039" s="181"/>
      <c r="AF1039" s="181"/>
      <c r="AG1039" s="181"/>
      <c r="AH1039" s="181"/>
      <c r="AI1039" s="181"/>
      <c r="AJ1039" s="181"/>
      <c r="AK1039" s="181"/>
      <c r="AL1039" s="181"/>
      <c r="AM1039" s="181"/>
      <c r="AN1039" s="181"/>
      <c r="AO1039" s="181"/>
      <c r="AP1039" s="181"/>
      <c r="AQ1039" s="181"/>
      <c r="AR1039" s="181"/>
      <c r="AS1039" s="181"/>
      <c r="AT1039" s="181"/>
      <c r="AU1039" s="181"/>
      <c r="AV1039" s="181"/>
      <c r="AW1039" s="181"/>
      <c r="AX1039" s="181"/>
      <c r="AY1039" s="181"/>
      <c r="AZ1039" s="181"/>
      <c r="BA1039" s="181"/>
      <c r="BB1039" s="181"/>
      <c r="BC1039" s="181"/>
      <c r="BD1039" s="181"/>
      <c r="BE1039" s="181"/>
      <c r="BF1039" s="181"/>
      <c r="BG1039" s="181"/>
      <c r="BH1039" s="181"/>
      <c r="BI1039" s="181"/>
      <c r="BJ1039" s="181"/>
      <c r="BK1039" s="181"/>
      <c r="BL1039" s="181"/>
    </row>
    <row r="1040" spans="1:64" x14ac:dyDescent="0.2">
      <c r="A1040" s="181"/>
      <c r="B1040" s="181"/>
      <c r="C1040" s="181"/>
      <c r="D1040" s="181"/>
      <c r="E1040" s="181"/>
      <c r="F1040" s="181"/>
      <c r="G1040" s="181"/>
      <c r="H1040" s="181"/>
      <c r="I1040" s="181"/>
      <c r="J1040" s="181"/>
      <c r="K1040" s="181"/>
      <c r="L1040" s="181"/>
      <c r="M1040" s="181"/>
      <c r="N1040" s="181"/>
      <c r="O1040" s="181"/>
      <c r="P1040" s="181"/>
      <c r="Q1040" s="181"/>
      <c r="R1040" s="181"/>
      <c r="S1040" s="181"/>
      <c r="T1040" s="181"/>
      <c r="U1040" s="181"/>
      <c r="V1040" s="181"/>
      <c r="W1040" s="181"/>
      <c r="X1040" s="181"/>
      <c r="Y1040" s="181"/>
      <c r="Z1040" s="181"/>
      <c r="AA1040" s="181"/>
      <c r="AB1040" s="181"/>
      <c r="AC1040" s="181"/>
      <c r="AD1040" s="181"/>
      <c r="AE1040" s="181"/>
      <c r="AF1040" s="181"/>
      <c r="AG1040" s="181"/>
      <c r="AH1040" s="181"/>
      <c r="AI1040" s="181"/>
      <c r="AJ1040" s="181"/>
      <c r="AK1040" s="181"/>
      <c r="AL1040" s="181"/>
      <c r="AM1040" s="181"/>
      <c r="AN1040" s="181"/>
      <c r="AO1040" s="181"/>
      <c r="AP1040" s="181"/>
      <c r="AQ1040" s="181"/>
      <c r="AR1040" s="181"/>
      <c r="AS1040" s="181"/>
      <c r="AT1040" s="181"/>
      <c r="AU1040" s="181"/>
      <c r="AV1040" s="181"/>
      <c r="AW1040" s="181"/>
      <c r="AX1040" s="181"/>
      <c r="AY1040" s="181"/>
      <c r="AZ1040" s="181"/>
      <c r="BA1040" s="181"/>
      <c r="BB1040" s="181"/>
      <c r="BC1040" s="181"/>
      <c r="BD1040" s="181"/>
      <c r="BE1040" s="181"/>
      <c r="BF1040" s="181"/>
      <c r="BG1040" s="181"/>
      <c r="BH1040" s="181"/>
      <c r="BI1040" s="181"/>
      <c r="BJ1040" s="181"/>
      <c r="BK1040" s="181"/>
      <c r="BL1040" s="181"/>
    </row>
    <row r="1041" spans="1:64" x14ac:dyDescent="0.2">
      <c r="A1041" s="181"/>
      <c r="B1041" s="181"/>
      <c r="C1041" s="181"/>
      <c r="D1041" s="181"/>
      <c r="E1041" s="181"/>
      <c r="F1041" s="181"/>
      <c r="G1041" s="181"/>
      <c r="H1041" s="181"/>
      <c r="I1041" s="181"/>
      <c r="J1041" s="181"/>
      <c r="K1041" s="181"/>
      <c r="L1041" s="181"/>
      <c r="M1041" s="181"/>
      <c r="N1041" s="181"/>
      <c r="O1041" s="181"/>
      <c r="P1041" s="181"/>
      <c r="Q1041" s="181"/>
      <c r="R1041" s="181"/>
      <c r="S1041" s="181"/>
      <c r="T1041" s="181"/>
      <c r="U1041" s="181"/>
      <c r="V1041" s="181"/>
      <c r="W1041" s="181"/>
      <c r="X1041" s="181"/>
      <c r="Y1041" s="181"/>
      <c r="Z1041" s="181"/>
      <c r="AA1041" s="181"/>
      <c r="AB1041" s="181"/>
      <c r="AC1041" s="181"/>
      <c r="AD1041" s="181"/>
      <c r="AE1041" s="181"/>
      <c r="AF1041" s="181"/>
      <c r="AG1041" s="181"/>
      <c r="AH1041" s="181"/>
      <c r="AI1041" s="181"/>
      <c r="AJ1041" s="181"/>
      <c r="AK1041" s="181"/>
      <c r="AL1041" s="181"/>
      <c r="AM1041" s="181"/>
      <c r="AN1041" s="181"/>
      <c r="AO1041" s="181"/>
      <c r="AP1041" s="181"/>
      <c r="AQ1041" s="181"/>
      <c r="AR1041" s="181"/>
      <c r="AS1041" s="181"/>
      <c r="AT1041" s="181"/>
      <c r="AU1041" s="181"/>
      <c r="AV1041" s="181"/>
      <c r="AW1041" s="181"/>
      <c r="AX1041" s="181"/>
      <c r="AY1041" s="181"/>
      <c r="AZ1041" s="181"/>
      <c r="BA1041" s="181"/>
      <c r="BB1041" s="181"/>
      <c r="BC1041" s="181"/>
      <c r="BD1041" s="181"/>
      <c r="BE1041" s="181"/>
      <c r="BF1041" s="181"/>
      <c r="BG1041" s="181"/>
      <c r="BH1041" s="181"/>
      <c r="BI1041" s="181"/>
      <c r="BJ1041" s="181"/>
      <c r="BK1041" s="181"/>
      <c r="BL1041" s="181"/>
    </row>
    <row r="1042" spans="1:64" x14ac:dyDescent="0.2">
      <c r="A1042" s="181"/>
      <c r="B1042" s="181"/>
      <c r="C1042" s="181"/>
      <c r="D1042" s="181"/>
      <c r="E1042" s="181"/>
      <c r="F1042" s="181"/>
      <c r="G1042" s="181"/>
      <c r="H1042" s="181"/>
      <c r="I1042" s="181"/>
      <c r="J1042" s="181"/>
      <c r="K1042" s="181"/>
      <c r="L1042" s="181"/>
      <c r="M1042" s="181"/>
      <c r="N1042" s="181"/>
      <c r="O1042" s="181"/>
      <c r="P1042" s="181"/>
      <c r="Q1042" s="181"/>
      <c r="R1042" s="181"/>
      <c r="S1042" s="181"/>
      <c r="T1042" s="181"/>
      <c r="U1042" s="181"/>
      <c r="V1042" s="181"/>
      <c r="W1042" s="181"/>
      <c r="X1042" s="181"/>
      <c r="Y1042" s="181"/>
      <c r="Z1042" s="181"/>
      <c r="AA1042" s="181"/>
      <c r="AB1042" s="181"/>
      <c r="AC1042" s="181"/>
      <c r="AD1042" s="181"/>
      <c r="AE1042" s="181"/>
      <c r="AF1042" s="181"/>
      <c r="AG1042" s="181"/>
      <c r="AH1042" s="181"/>
      <c r="AI1042" s="181"/>
      <c r="AJ1042" s="181"/>
      <c r="AK1042" s="181"/>
      <c r="AL1042" s="181"/>
      <c r="AM1042" s="181"/>
      <c r="AN1042" s="181"/>
      <c r="AO1042" s="181"/>
      <c r="AP1042" s="181"/>
      <c r="AQ1042" s="181"/>
      <c r="AR1042" s="181"/>
      <c r="AS1042" s="181"/>
      <c r="AT1042" s="181"/>
      <c r="AU1042" s="181"/>
      <c r="AV1042" s="181"/>
      <c r="AW1042" s="181"/>
      <c r="AX1042" s="181"/>
      <c r="AY1042" s="181"/>
      <c r="AZ1042" s="181"/>
      <c r="BA1042" s="181"/>
      <c r="BB1042" s="181"/>
      <c r="BC1042" s="181"/>
      <c r="BD1042" s="181"/>
      <c r="BE1042" s="181"/>
      <c r="BF1042" s="181"/>
      <c r="BG1042" s="181"/>
      <c r="BH1042" s="181"/>
      <c r="BI1042" s="181"/>
      <c r="BJ1042" s="181"/>
      <c r="BK1042" s="181"/>
      <c r="BL1042" s="181"/>
    </row>
    <row r="1043" spans="1:64" x14ac:dyDescent="0.2">
      <c r="A1043" s="181"/>
      <c r="B1043" s="181"/>
      <c r="C1043" s="181"/>
      <c r="D1043" s="181"/>
      <c r="E1043" s="181"/>
      <c r="F1043" s="181"/>
      <c r="G1043" s="181"/>
      <c r="H1043" s="181"/>
      <c r="I1043" s="181"/>
      <c r="J1043" s="181"/>
      <c r="K1043" s="181"/>
      <c r="L1043" s="181"/>
      <c r="M1043" s="181"/>
      <c r="N1043" s="181"/>
      <c r="O1043" s="181"/>
      <c r="P1043" s="181"/>
      <c r="Q1043" s="181"/>
      <c r="R1043" s="181"/>
      <c r="S1043" s="181"/>
      <c r="T1043" s="181"/>
      <c r="U1043" s="181"/>
      <c r="V1043" s="181"/>
      <c r="W1043" s="181"/>
      <c r="X1043" s="181"/>
      <c r="Y1043" s="181"/>
      <c r="Z1043" s="181"/>
      <c r="AA1043" s="181"/>
      <c r="AB1043" s="181"/>
      <c r="AC1043" s="181"/>
      <c r="AD1043" s="181"/>
      <c r="AE1043" s="181"/>
      <c r="AF1043" s="181"/>
      <c r="AG1043" s="181"/>
      <c r="AH1043" s="181"/>
      <c r="AI1043" s="181"/>
      <c r="AJ1043" s="181"/>
      <c r="AK1043" s="181"/>
      <c r="AL1043" s="181"/>
      <c r="AM1043" s="181"/>
      <c r="AN1043" s="181"/>
      <c r="AO1043" s="181"/>
      <c r="AP1043" s="181"/>
      <c r="AQ1043" s="181"/>
      <c r="AR1043" s="181"/>
      <c r="AS1043" s="181"/>
      <c r="AT1043" s="181"/>
      <c r="AU1043" s="181"/>
      <c r="AV1043" s="181"/>
      <c r="AW1043" s="181"/>
      <c r="AX1043" s="181"/>
      <c r="AY1043" s="181"/>
      <c r="AZ1043" s="181"/>
      <c r="BA1043" s="181"/>
      <c r="BB1043" s="181"/>
      <c r="BC1043" s="181"/>
      <c r="BD1043" s="181"/>
      <c r="BE1043" s="181"/>
      <c r="BF1043" s="181"/>
      <c r="BG1043" s="181"/>
      <c r="BH1043" s="181"/>
      <c r="BI1043" s="181"/>
      <c r="BJ1043" s="181"/>
      <c r="BK1043" s="181"/>
      <c r="BL1043" s="181"/>
    </row>
  </sheetData>
  <sheetProtection password="E2C7" sheet="1" objects="1" scenarios="1"/>
  <mergeCells count="32">
    <mergeCell ref="A42:G42"/>
    <mergeCell ref="A43:G43"/>
    <mergeCell ref="A33:G33"/>
    <mergeCell ref="A35:G35"/>
    <mergeCell ref="A37:G37"/>
    <mergeCell ref="A39:G39"/>
    <mergeCell ref="A40:G40"/>
    <mergeCell ref="A27:G27"/>
    <mergeCell ref="A29:G29"/>
    <mergeCell ref="A30:G30"/>
    <mergeCell ref="A31:G31"/>
    <mergeCell ref="A32:G32"/>
    <mergeCell ref="A21:G21"/>
    <mergeCell ref="A22:G22"/>
    <mergeCell ref="A24:G24"/>
    <mergeCell ref="A25:G25"/>
    <mergeCell ref="A26:G26"/>
    <mergeCell ref="A16:G16"/>
    <mergeCell ref="A17:G17"/>
    <mergeCell ref="A18:G18"/>
    <mergeCell ref="A19:G19"/>
    <mergeCell ref="A20:G20"/>
    <mergeCell ref="A10:G10"/>
    <mergeCell ref="A11:G11"/>
    <mergeCell ref="A12:G12"/>
    <mergeCell ref="A13:G13"/>
    <mergeCell ref="A14:G14"/>
    <mergeCell ref="A1:G1"/>
    <mergeCell ref="A2:G2"/>
    <mergeCell ref="A7:G7"/>
    <mergeCell ref="A8:G8"/>
    <mergeCell ref="A9:G9"/>
  </mergeCells>
  <hyperlinks>
    <hyperlink ref="A30" r:id="rId1" display="http://creativecommons.org/licenses/by-nc-nd/2.5/za/ " xr:uid="{00000000-0004-0000-0D00-000000000000}"/>
  </hyperlinks>
  <pageMargins left="0.78749999999999998" right="0.78749999999999998" top="0.78749999999999998" bottom="0.78749999999999998" header="0.511811023622047" footer="0.511811023622047"/>
  <pageSetup paperSize="9" scale="92" orientation="portrait" horizontalDpi="300" verticalDpi="30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0"/>
  <sheetViews>
    <sheetView zoomScaleNormal="100" workbookViewId="0">
      <selection activeCell="C3" sqref="C3"/>
    </sheetView>
  </sheetViews>
  <sheetFormatPr defaultColWidth="11.5703125" defaultRowHeight="12.75" x14ac:dyDescent="0.2"/>
  <cols>
    <col min="1" max="1" width="33.140625" customWidth="1"/>
  </cols>
  <sheetData>
    <row r="1" spans="1:2" x14ac:dyDescent="0.2">
      <c r="A1" s="4" t="s">
        <v>675</v>
      </c>
      <c r="B1" s="4"/>
    </row>
    <row r="2" spans="1:2" x14ac:dyDescent="0.2">
      <c r="A2" s="33" t="s">
        <v>15</v>
      </c>
      <c r="B2" s="33"/>
    </row>
    <row r="3" spans="1:2" x14ac:dyDescent="0.2">
      <c r="A3" s="33" t="s">
        <v>17</v>
      </c>
      <c r="B3" s="135">
        <v>3149</v>
      </c>
    </row>
    <row r="4" spans="1:2" x14ac:dyDescent="0.2">
      <c r="A4" s="33" t="s">
        <v>20</v>
      </c>
      <c r="B4" s="135">
        <v>2531</v>
      </c>
    </row>
    <row r="5" spans="1:2" x14ac:dyDescent="0.2">
      <c r="A5" s="33" t="s">
        <v>21</v>
      </c>
      <c r="B5" s="135">
        <v>1893</v>
      </c>
    </row>
    <row r="6" spans="1:2" x14ac:dyDescent="0.2">
      <c r="A6" s="33" t="s">
        <v>24</v>
      </c>
      <c r="B6" s="135">
        <v>1350</v>
      </c>
    </row>
    <row r="7" spans="1:2" x14ac:dyDescent="0.2">
      <c r="A7" s="33" t="s">
        <v>26</v>
      </c>
      <c r="B7" s="135">
        <v>1350</v>
      </c>
    </row>
    <row r="8" spans="1:2" x14ac:dyDescent="0.2">
      <c r="A8" s="33" t="s">
        <v>29</v>
      </c>
      <c r="B8" s="135">
        <v>913</v>
      </c>
    </row>
    <row r="9" spans="1:2" x14ac:dyDescent="0.2">
      <c r="A9" s="33" t="s">
        <v>32</v>
      </c>
      <c r="B9" s="135">
        <v>543</v>
      </c>
    </row>
    <row r="10" spans="1:2" x14ac:dyDescent="0.2">
      <c r="A10" s="33" t="s">
        <v>36</v>
      </c>
      <c r="B10" s="135">
        <v>388</v>
      </c>
    </row>
  </sheetData>
  <sheetProtection password="E2C7" sheet="1" objects="1" scenarios="1"/>
  <mergeCells count="1">
    <mergeCell ref="A1:B1"/>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7"/>
  <sheetViews>
    <sheetView zoomScaleNormal="100" workbookViewId="0">
      <selection activeCell="G29" sqref="G29:I29"/>
    </sheetView>
  </sheetViews>
  <sheetFormatPr defaultColWidth="11.5703125" defaultRowHeight="12.75" x14ac:dyDescent="0.2"/>
  <cols>
    <col min="1" max="1" width="6.140625" style="23" customWidth="1"/>
    <col min="2" max="2" width="31.85546875" style="24" customWidth="1"/>
    <col min="3" max="3" width="26.5703125" style="24" customWidth="1"/>
    <col min="4" max="4" width="11.5703125" style="23"/>
    <col min="5" max="5" width="14.140625" style="23" bestFit="1" customWidth="1"/>
    <col min="6" max="6" width="32.42578125" style="23" customWidth="1"/>
    <col min="7" max="7" width="22.5703125" style="23" bestFit="1" customWidth="1"/>
    <col min="8" max="8" width="11.5703125" style="23"/>
    <col min="9" max="9" width="15.140625" style="23" customWidth="1"/>
    <col min="10" max="10" width="14.5703125" style="23" bestFit="1" customWidth="1"/>
    <col min="11" max="11" width="11.5703125" style="23"/>
    <col min="12" max="12" width="19.7109375" style="23" customWidth="1"/>
    <col min="13" max="13" width="20.5703125" style="23" customWidth="1"/>
    <col min="14" max="14" width="26.42578125" style="23" customWidth="1"/>
    <col min="15" max="15" width="11.5703125" style="23"/>
    <col min="16" max="16" width="0" style="23" hidden="1" customWidth="1"/>
    <col min="17" max="17" width="14.42578125" style="23" hidden="1" customWidth="1"/>
    <col min="18" max="18" width="14.85546875" style="23" hidden="1" customWidth="1"/>
    <col min="19" max="20" width="0" style="23" hidden="1" customWidth="1"/>
    <col min="21" max="22" width="0" style="24" hidden="1" customWidth="1"/>
    <col min="23" max="23" width="0" style="23" hidden="1" customWidth="1"/>
    <col min="24" max="24" width="17.7109375" style="23" hidden="1" customWidth="1"/>
    <col min="25" max="26" width="0" style="23" hidden="1" customWidth="1"/>
    <col min="27" max="27" width="14.42578125" style="23" hidden="1" customWidth="1"/>
    <col min="28" max="28" width="14.85546875" style="23" hidden="1" customWidth="1"/>
    <col min="29" max="30" width="0" style="24" hidden="1" customWidth="1"/>
    <col min="31" max="31" width="33.140625" style="24" hidden="1" customWidth="1"/>
    <col min="32" max="32" width="0" style="24" hidden="1" customWidth="1"/>
    <col min="33" max="33" width="19.42578125" style="24" hidden="1" customWidth="1"/>
    <col min="34" max="52" width="0" style="24" hidden="1" customWidth="1"/>
    <col min="53" max="16384" width="11.5703125" style="24"/>
  </cols>
  <sheetData>
    <row r="1" spans="1:34" ht="15.75" x14ac:dyDescent="0.2">
      <c r="A1" s="6" t="s">
        <v>9</v>
      </c>
      <c r="B1" s="6"/>
      <c r="C1" s="6"/>
      <c r="D1" s="6"/>
      <c r="E1" s="6"/>
      <c r="F1" s="6"/>
      <c r="G1" s="6"/>
      <c r="H1" s="6"/>
      <c r="L1" s="26"/>
      <c r="M1" s="27"/>
      <c r="N1" s="24"/>
      <c r="O1" s="24"/>
      <c r="P1" s="24"/>
      <c r="Q1" s="24"/>
      <c r="R1" s="24"/>
      <c r="S1" s="24"/>
      <c r="T1" s="24"/>
      <c r="Y1" s="24"/>
      <c r="AA1" s="24"/>
      <c r="AB1" s="5" t="s">
        <v>10</v>
      </c>
      <c r="AC1" s="5"/>
      <c r="AD1" s="29" t="s">
        <v>11</v>
      </c>
      <c r="AE1" s="4" t="s">
        <v>12</v>
      </c>
      <c r="AF1" s="4"/>
      <c r="AG1" s="3" t="s">
        <v>13</v>
      </c>
      <c r="AH1" s="3"/>
    </row>
    <row r="2" spans="1:34" x14ac:dyDescent="0.2">
      <c r="A2" s="2"/>
      <c r="B2" s="2"/>
      <c r="C2" s="2"/>
      <c r="D2" s="2"/>
      <c r="E2" s="2"/>
      <c r="F2" s="2"/>
      <c r="G2" s="2"/>
      <c r="H2" s="2"/>
      <c r="I2" s="2"/>
      <c r="J2" s="2"/>
      <c r="L2" s="31"/>
      <c r="M2" s="32"/>
      <c r="N2" s="31"/>
      <c r="O2" s="31"/>
      <c r="P2" s="31"/>
      <c r="Q2" s="31"/>
      <c r="R2" s="31"/>
      <c r="S2" s="31"/>
      <c r="T2" s="31"/>
      <c r="U2" s="31"/>
      <c r="Y2" s="24"/>
      <c r="AA2" s="24"/>
      <c r="AB2" s="30">
        <f>L15*M15*52</f>
        <v>1820</v>
      </c>
      <c r="AC2" s="30">
        <f>N11/AB2</f>
        <v>27.472527472527471</v>
      </c>
      <c r="AD2" s="30" t="s">
        <v>14</v>
      </c>
      <c r="AE2" s="33" t="s">
        <v>15</v>
      </c>
      <c r="AF2" s="33"/>
      <c r="AG2" s="30">
        <v>10</v>
      </c>
      <c r="AH2" s="30">
        <v>3</v>
      </c>
    </row>
    <row r="3" spans="1:34" x14ac:dyDescent="0.2">
      <c r="F3" s="1">
        <f>Cover!F13</f>
        <v>45483</v>
      </c>
      <c r="G3" s="1"/>
      <c r="H3" s="1"/>
      <c r="L3" s="31"/>
      <c r="M3" s="32"/>
      <c r="N3" s="31"/>
      <c r="O3" s="31"/>
      <c r="P3" s="31"/>
      <c r="Q3" s="31"/>
      <c r="R3" s="31"/>
      <c r="S3" s="31"/>
      <c r="T3" s="31"/>
      <c r="U3" s="31"/>
      <c r="V3" s="23"/>
      <c r="Y3" s="24"/>
      <c r="AA3" s="24"/>
      <c r="AB3" s="24"/>
      <c r="AD3" s="30" t="s">
        <v>16</v>
      </c>
      <c r="AE3" s="33" t="s">
        <v>17</v>
      </c>
      <c r="AF3" s="33">
        <f>'SACAP Prof.Rate'!B3</f>
        <v>3149</v>
      </c>
      <c r="AG3" s="30">
        <v>20</v>
      </c>
      <c r="AH3" s="30">
        <v>22</v>
      </c>
    </row>
    <row r="4" spans="1:34" x14ac:dyDescent="0.2">
      <c r="A4" s="184" t="s">
        <v>18</v>
      </c>
      <c r="B4" s="184"/>
      <c r="C4" s="184"/>
      <c r="D4" s="184"/>
      <c r="E4" s="184"/>
      <c r="F4" s="184"/>
      <c r="G4" s="184"/>
      <c r="H4" s="184"/>
      <c r="L4" s="31"/>
      <c r="M4" s="32"/>
      <c r="N4" s="31"/>
      <c r="O4" s="31"/>
      <c r="P4" s="31"/>
      <c r="Q4" s="31"/>
      <c r="R4" s="31"/>
      <c r="S4" s="31"/>
      <c r="T4" s="31"/>
      <c r="U4" s="31"/>
      <c r="V4" s="23"/>
      <c r="Y4" s="24"/>
      <c r="AA4" s="24"/>
      <c r="AD4" s="30" t="s">
        <v>19</v>
      </c>
      <c r="AE4" s="33" t="s">
        <v>20</v>
      </c>
      <c r="AF4" s="33">
        <f>'SACAP Prof.Rate'!B4</f>
        <v>2531</v>
      </c>
      <c r="AG4" s="30">
        <v>65</v>
      </c>
      <c r="AH4" s="30">
        <v>30</v>
      </c>
    </row>
    <row r="5" spans="1:34" x14ac:dyDescent="0.2">
      <c r="A5" s="34"/>
      <c r="B5" s="34"/>
      <c r="C5" s="34"/>
      <c r="D5" s="35"/>
      <c r="E5" s="35"/>
      <c r="L5" s="31"/>
      <c r="M5" s="36"/>
      <c r="N5" s="36"/>
      <c r="O5" s="36"/>
      <c r="P5" s="36"/>
      <c r="Q5" s="36"/>
      <c r="R5" s="36"/>
      <c r="S5" s="36"/>
      <c r="T5" s="36"/>
      <c r="U5" s="36"/>
      <c r="V5" s="23"/>
      <c r="Y5" s="24"/>
      <c r="AD5" s="23"/>
      <c r="AE5" s="33" t="s">
        <v>21</v>
      </c>
      <c r="AF5" s="33">
        <f>'SACAP Prof.Rate'!B5</f>
        <v>1893</v>
      </c>
      <c r="AG5" s="30">
        <v>5</v>
      </c>
      <c r="AH5" s="30">
        <v>45</v>
      </c>
    </row>
    <row r="6" spans="1:34" x14ac:dyDescent="0.2">
      <c r="A6" s="185" t="s">
        <v>22</v>
      </c>
      <c r="B6" s="185"/>
      <c r="C6" s="185"/>
      <c r="D6" s="185"/>
      <c r="E6" s="185"/>
      <c r="F6" s="185"/>
      <c r="G6" s="185"/>
      <c r="H6" s="185"/>
      <c r="I6" s="185"/>
      <c r="J6" s="185"/>
      <c r="L6" s="186" t="s">
        <v>23</v>
      </c>
      <c r="M6" s="186"/>
      <c r="N6" s="186"/>
      <c r="O6" s="37"/>
      <c r="P6" s="37"/>
      <c r="Q6" s="37"/>
      <c r="R6" s="37"/>
      <c r="S6" s="37"/>
      <c r="T6" s="37"/>
      <c r="V6" s="23"/>
      <c r="W6"/>
      <c r="X6"/>
      <c r="Y6"/>
      <c r="Z6"/>
      <c r="AE6" s="33" t="s">
        <v>24</v>
      </c>
      <c r="AF6" s="33">
        <f>'SACAP Prof.Rate'!B6</f>
        <v>1350</v>
      </c>
      <c r="AG6" s="30">
        <f>SUM(AG2:AG5)</f>
        <v>100</v>
      </c>
      <c r="AH6" s="30">
        <f>SUM(AH2:AH5)</f>
        <v>100</v>
      </c>
    </row>
    <row r="7" spans="1:34" x14ac:dyDescent="0.2">
      <c r="A7" s="185" t="s">
        <v>25</v>
      </c>
      <c r="B7" s="185"/>
      <c r="C7" s="185"/>
      <c r="D7" s="185"/>
      <c r="E7" s="185"/>
      <c r="F7" s="185"/>
      <c r="G7" s="185"/>
      <c r="H7" s="185"/>
      <c r="I7" s="185"/>
      <c r="J7" s="185"/>
      <c r="L7" s="24"/>
      <c r="M7" s="24"/>
      <c r="N7" s="24"/>
      <c r="V7" s="23"/>
      <c r="W7"/>
      <c r="X7"/>
      <c r="Y7"/>
      <c r="Z7"/>
      <c r="AE7" s="33" t="s">
        <v>26</v>
      </c>
      <c r="AF7" s="33">
        <f>'SACAP Prof.Rate'!B7</f>
        <v>1350</v>
      </c>
    </row>
    <row r="8" spans="1:34" x14ac:dyDescent="0.2">
      <c r="A8" s="185" t="s">
        <v>27</v>
      </c>
      <c r="B8" s="185"/>
      <c r="C8" s="185"/>
      <c r="D8" s="185"/>
      <c r="E8" s="185"/>
      <c r="F8" s="185"/>
      <c r="G8" s="185"/>
      <c r="H8" s="185"/>
      <c r="I8" s="185"/>
      <c r="J8" s="185"/>
      <c r="L8" s="187" t="s">
        <v>28</v>
      </c>
      <c r="M8" s="187"/>
      <c r="N8" s="187"/>
      <c r="O8" s="38"/>
      <c r="P8" s="38"/>
      <c r="Q8" s="38"/>
      <c r="R8" s="38"/>
      <c r="S8" s="38"/>
      <c r="T8" s="38"/>
      <c r="V8" s="23"/>
      <c r="W8"/>
      <c r="X8"/>
      <c r="Y8"/>
      <c r="Z8"/>
      <c r="AB8" s="38"/>
      <c r="AE8" s="33" t="s">
        <v>29</v>
      </c>
      <c r="AF8" s="33">
        <f>'SACAP Prof.Rate'!B8</f>
        <v>913</v>
      </c>
    </row>
    <row r="9" spans="1:34" x14ac:dyDescent="0.2">
      <c r="A9" s="185" t="s">
        <v>30</v>
      </c>
      <c r="B9" s="185"/>
      <c r="C9" s="185"/>
      <c r="D9" s="185"/>
      <c r="E9" s="185"/>
      <c r="F9" s="185"/>
      <c r="G9" s="185"/>
      <c r="H9" s="185"/>
      <c r="I9" s="185"/>
      <c r="J9" s="185"/>
      <c r="L9" s="187" t="s">
        <v>31</v>
      </c>
      <c r="M9" s="187"/>
      <c r="N9" s="187"/>
      <c r="O9" s="38"/>
      <c r="P9" s="38"/>
      <c r="Q9" s="38"/>
      <c r="R9" s="38"/>
      <c r="S9" s="38"/>
      <c r="T9" s="38"/>
      <c r="V9" s="23"/>
      <c r="W9"/>
      <c r="X9"/>
      <c r="Y9"/>
      <c r="Z9"/>
      <c r="AE9" s="33" t="s">
        <v>32</v>
      </c>
      <c r="AF9" s="33">
        <f>'SACAP Prof.Rate'!B9</f>
        <v>543</v>
      </c>
    </row>
    <row r="10" spans="1:34" x14ac:dyDescent="0.2">
      <c r="L10" s="29" t="s">
        <v>33</v>
      </c>
      <c r="M10" s="29" t="s">
        <v>34</v>
      </c>
      <c r="N10" s="29" t="s">
        <v>35</v>
      </c>
      <c r="O10" s="38"/>
      <c r="P10" s="38"/>
      <c r="Q10" s="38"/>
      <c r="R10" s="38"/>
      <c r="S10" s="38"/>
      <c r="T10" s="38"/>
      <c r="V10" s="23"/>
      <c r="W10"/>
      <c r="X10"/>
      <c r="Y10"/>
      <c r="Z10"/>
      <c r="AE10" s="33" t="s">
        <v>36</v>
      </c>
      <c r="AF10" s="33">
        <f>'SACAP Prof.Rate'!B10</f>
        <v>388</v>
      </c>
    </row>
    <row r="11" spans="1:34" ht="12.75" customHeight="1" x14ac:dyDescent="0.2">
      <c r="A11" s="4" t="s">
        <v>37</v>
      </c>
      <c r="B11" s="4"/>
      <c r="C11" s="4"/>
      <c r="D11" s="188" t="s">
        <v>38</v>
      </c>
      <c r="E11" s="4" t="s">
        <v>39</v>
      </c>
      <c r="F11" s="4" t="s">
        <v>40</v>
      </c>
      <c r="G11" s="4" t="s">
        <v>41</v>
      </c>
      <c r="H11" s="4" t="s">
        <v>42</v>
      </c>
      <c r="I11" s="4" t="s">
        <v>43</v>
      </c>
      <c r="J11" s="4" t="s">
        <v>44</v>
      </c>
      <c r="K11" s="37"/>
      <c r="L11" s="39">
        <v>150</v>
      </c>
      <c r="M11" s="39">
        <v>4.5</v>
      </c>
      <c r="N11" s="39">
        <v>50000</v>
      </c>
      <c r="O11" s="38"/>
      <c r="P11" s="38"/>
      <c r="Q11" s="38"/>
      <c r="R11" s="38"/>
      <c r="S11" s="38"/>
      <c r="T11" s="38"/>
      <c r="V11" s="23"/>
      <c r="W11" s="3" t="s">
        <v>45</v>
      </c>
      <c r="X11" s="3"/>
      <c r="Y11" s="3" t="s">
        <v>46</v>
      </c>
      <c r="Z11" s="3"/>
    </row>
    <row r="12" spans="1:34" x14ac:dyDescent="0.2">
      <c r="A12" s="4"/>
      <c r="B12" s="4"/>
      <c r="C12" s="4"/>
      <c r="D12" s="188"/>
      <c r="E12" s="188"/>
      <c r="F12" s="4"/>
      <c r="G12" s="4"/>
      <c r="H12" s="4"/>
      <c r="I12" s="4"/>
      <c r="J12" s="4"/>
      <c r="L12" s="24"/>
      <c r="M12" s="24"/>
      <c r="N12" s="24"/>
      <c r="O12" s="38"/>
      <c r="P12" s="38"/>
      <c r="Q12" s="38"/>
      <c r="R12" s="38"/>
      <c r="S12" s="38"/>
      <c r="T12" s="38"/>
      <c r="V12" s="23"/>
      <c r="W12" s="30" t="s">
        <v>47</v>
      </c>
      <c r="X12" s="30" t="s">
        <v>48</v>
      </c>
      <c r="Y12" s="30" t="s">
        <v>47</v>
      </c>
      <c r="Z12" s="30" t="s">
        <v>48</v>
      </c>
    </row>
    <row r="13" spans="1:34" x14ac:dyDescent="0.2">
      <c r="A13" s="30" t="s">
        <v>49</v>
      </c>
      <c r="B13" s="189" t="s">
        <v>50</v>
      </c>
      <c r="C13" s="189"/>
      <c r="D13" s="40"/>
      <c r="E13" s="40"/>
      <c r="F13" s="41" t="s">
        <v>15</v>
      </c>
      <c r="G13" s="30"/>
      <c r="H13" s="41" t="s">
        <v>14</v>
      </c>
      <c r="I13" s="42" t="str">
        <f>IF(H13=AD$3,IFERROR(INDEX($AE$2:$AF$10,MATCH(F13,$AE$2:$AE$10,0),2),""),"")</f>
        <v/>
      </c>
      <c r="J13" s="42">
        <f>IFERROR(IF(H13=AD$3,D13*E13*I13,0),0)</f>
        <v>0</v>
      </c>
      <c r="K13" s="38"/>
      <c r="L13" s="187" t="s">
        <v>51</v>
      </c>
      <c r="M13" s="187"/>
      <c r="N13" s="187"/>
      <c r="O13" s="38"/>
      <c r="P13" s="38"/>
      <c r="Q13" s="38"/>
      <c r="R13" s="38"/>
      <c r="S13" s="38"/>
      <c r="T13" s="38"/>
      <c r="V13" s="23"/>
      <c r="W13" s="30">
        <f>IF($H13=$AD$3,$D13,0)</f>
        <v>0</v>
      </c>
      <c r="X13" s="42">
        <f>IF($H13=$AD$3,$J13,0)</f>
        <v>0</v>
      </c>
      <c r="Y13" s="43"/>
      <c r="Z13" s="44"/>
    </row>
    <row r="14" spans="1:34" x14ac:dyDescent="0.2">
      <c r="A14" s="30" t="s">
        <v>52</v>
      </c>
      <c r="B14" s="189" t="s">
        <v>53</v>
      </c>
      <c r="C14" s="189"/>
      <c r="D14" s="40"/>
      <c r="E14" s="40"/>
      <c r="F14" s="41" t="s">
        <v>15</v>
      </c>
      <c r="G14" s="30"/>
      <c r="H14" s="41" t="s">
        <v>14</v>
      </c>
      <c r="I14" s="42" t="str">
        <f>IF(H14=AD$3,IFERROR(INDEX($AE$2:$AF$10,MATCH(F14,$AE$2:$AE$10,0),2),""),"")</f>
        <v/>
      </c>
      <c r="J14" s="42">
        <f>IFERROR(IF(H14=AD$3,D14*E14*I14,0),0)</f>
        <v>0</v>
      </c>
      <c r="K14" s="38"/>
      <c r="L14" s="29" t="s">
        <v>54</v>
      </c>
      <c r="M14" s="29" t="s">
        <v>55</v>
      </c>
      <c r="N14" s="24"/>
      <c r="O14" s="38"/>
      <c r="P14" s="38"/>
      <c r="Q14" s="38"/>
      <c r="R14" s="38"/>
      <c r="S14" s="38"/>
      <c r="T14" s="38"/>
      <c r="V14" s="23"/>
      <c r="W14" s="30">
        <f>IF($H14=$AD$3,$D14,0)</f>
        <v>0</v>
      </c>
      <c r="X14" s="42">
        <f>IF($H14=$AD$3,$J14,0)</f>
        <v>0</v>
      </c>
      <c r="Y14" s="43"/>
      <c r="Z14" s="44"/>
    </row>
    <row r="15" spans="1:34" x14ac:dyDescent="0.2">
      <c r="A15" s="30" t="s">
        <v>56</v>
      </c>
      <c r="B15" s="189" t="s">
        <v>57</v>
      </c>
      <c r="C15" s="189"/>
      <c r="D15" s="40"/>
      <c r="E15" s="40"/>
      <c r="F15" s="41" t="s">
        <v>15</v>
      </c>
      <c r="G15" s="30"/>
      <c r="H15" s="41" t="s">
        <v>14</v>
      </c>
      <c r="I15" s="42" t="str">
        <f>IF(H15=AD$3,IFERROR(INDEX($AE$2:$AF$10,MATCH(F15,$AE$2:$AE$10,0),2),""),"")</f>
        <v/>
      </c>
      <c r="J15" s="42">
        <f>IFERROR(IF(H15=AD$3,D15*E15*I15,0),0)</f>
        <v>0</v>
      </c>
      <c r="K15" s="38"/>
      <c r="L15" s="40">
        <v>7</v>
      </c>
      <c r="M15" s="40">
        <v>5</v>
      </c>
      <c r="N15" s="24"/>
      <c r="O15" s="38"/>
      <c r="P15" s="38"/>
      <c r="Q15" s="38"/>
      <c r="R15" s="38"/>
      <c r="S15" s="38"/>
      <c r="T15" s="38"/>
      <c r="V15" s="23"/>
      <c r="W15" s="43"/>
      <c r="X15" s="44"/>
      <c r="Y15" s="30">
        <f>IF(AND($H15=$AD$3,$F15&lt;&gt;$AE$10),$D15,0)</f>
        <v>0</v>
      </c>
      <c r="Z15" s="42">
        <f>IF(AND($H15=$AD$3,$F15&lt;&gt;$AE$10),$J15,0)</f>
        <v>0</v>
      </c>
    </row>
    <row r="16" spans="1:34" x14ac:dyDescent="0.2">
      <c r="A16" s="28"/>
      <c r="B16" s="190" t="s">
        <v>58</v>
      </c>
      <c r="C16" s="190"/>
      <c r="D16" s="28"/>
      <c r="E16" s="30"/>
      <c r="F16" s="30"/>
      <c r="G16" s="40"/>
      <c r="H16" s="41" t="s">
        <v>14</v>
      </c>
      <c r="I16" s="24"/>
      <c r="J16" s="42">
        <f>IF(H16=AD$3,G16*2*M$11,0)</f>
        <v>0</v>
      </c>
      <c r="K16" s="38"/>
      <c r="L16" s="24"/>
      <c r="M16" s="24"/>
      <c r="N16" s="24"/>
      <c r="O16" s="38"/>
      <c r="P16" s="38"/>
      <c r="Q16" s="38"/>
      <c r="R16" s="38"/>
      <c r="S16" s="38"/>
      <c r="T16" s="38"/>
      <c r="V16" s="23"/>
      <c r="W16" s="43"/>
      <c r="X16" s="44"/>
      <c r="Y16" s="43"/>
      <c r="Z16" s="44"/>
    </row>
    <row r="17" spans="1:31" x14ac:dyDescent="0.2">
      <c r="A17" s="30" t="s">
        <v>59</v>
      </c>
      <c r="B17" s="189" t="s">
        <v>60</v>
      </c>
      <c r="C17" s="189"/>
      <c r="D17" s="40"/>
      <c r="E17" s="40"/>
      <c r="F17" s="41" t="s">
        <v>15</v>
      </c>
      <c r="G17" s="30"/>
      <c r="H17" s="41" t="s">
        <v>14</v>
      </c>
      <c r="I17" s="42" t="str">
        <f>IF(H17=AD$3,IFERROR(INDEX($AE$2:$AF$10,MATCH(F17,$AE$2:$AE$10,0),2),""),"")</f>
        <v/>
      </c>
      <c r="J17" s="42">
        <f>IF(H17=AD$3,D17*E17*I17,0)</f>
        <v>0</v>
      </c>
      <c r="K17" s="38"/>
      <c r="L17" s="187" t="s">
        <v>61</v>
      </c>
      <c r="M17" s="187"/>
      <c r="N17" s="187"/>
      <c r="O17" s="38"/>
      <c r="P17" s="38"/>
      <c r="Q17" s="38"/>
      <c r="R17" s="38"/>
      <c r="S17" s="38"/>
      <c r="T17" s="38"/>
      <c r="V17" s="23"/>
      <c r="W17" s="30">
        <f>IF($H17=$AD$3,$D17,0)</f>
        <v>0</v>
      </c>
      <c r="X17" s="42">
        <f>IF($H17=$AD$3,$J17,0)</f>
        <v>0</v>
      </c>
      <c r="Y17" s="43"/>
      <c r="Z17" s="44"/>
    </row>
    <row r="18" spans="1:31" x14ac:dyDescent="0.2">
      <c r="A18" s="30" t="s">
        <v>62</v>
      </c>
      <c r="B18" s="189" t="s">
        <v>63</v>
      </c>
      <c r="C18" s="189"/>
      <c r="D18" s="40"/>
      <c r="E18" s="40"/>
      <c r="F18" s="41" t="s">
        <v>15</v>
      </c>
      <c r="G18" s="30"/>
      <c r="H18" s="41" t="s">
        <v>14</v>
      </c>
      <c r="I18" s="42" t="str">
        <f>IF(H18=AD$3,IFERROR(INDEX($AE$2:$AF$10,MATCH(F18,$AE$2:$AE$10,0),2),""),"")</f>
        <v/>
      </c>
      <c r="J18" s="42">
        <f>IF(H18=AD$3,D18*E18*I18,0)</f>
        <v>0</v>
      </c>
      <c r="K18" s="38"/>
      <c r="L18" s="29" t="s">
        <v>64</v>
      </c>
      <c r="M18" s="24"/>
      <c r="N18" s="24"/>
      <c r="O18" s="24"/>
      <c r="P18" s="24"/>
      <c r="Q18" s="24"/>
      <c r="R18" s="24"/>
      <c r="S18" s="24"/>
      <c r="T18" s="24"/>
      <c r="V18" s="23"/>
      <c r="W18" s="30">
        <f>IF($H18=$AD$3,$D18,0)</f>
        <v>0</v>
      </c>
      <c r="X18" s="42">
        <f>IF($H18=$AD$3,$J18,0)</f>
        <v>0</v>
      </c>
      <c r="Y18" s="43"/>
      <c r="Z18" s="44"/>
    </row>
    <row r="19" spans="1:31" x14ac:dyDescent="0.2">
      <c r="A19" s="28"/>
      <c r="B19" s="190" t="s">
        <v>65</v>
      </c>
      <c r="C19" s="190"/>
      <c r="D19" s="30"/>
      <c r="E19" s="30"/>
      <c r="F19" s="30"/>
      <c r="G19" s="46"/>
      <c r="H19" s="41" t="s">
        <v>14</v>
      </c>
      <c r="I19" s="28"/>
      <c r="J19" s="42">
        <f>IF(H19=AD$3,G19,0)</f>
        <v>0</v>
      </c>
      <c r="K19" s="38"/>
      <c r="L19" s="40">
        <v>1</v>
      </c>
      <c r="M19" s="24"/>
      <c r="N19" s="24"/>
      <c r="O19" s="47"/>
      <c r="P19" s="48"/>
      <c r="Q19" s="49"/>
      <c r="R19" s="24"/>
      <c r="S19" s="24"/>
      <c r="T19" s="24"/>
      <c r="V19" s="23"/>
      <c r="W19" s="43"/>
      <c r="X19" s="44"/>
      <c r="Y19" s="43"/>
      <c r="Z19" s="44"/>
    </row>
    <row r="20" spans="1:31" x14ac:dyDescent="0.2">
      <c r="A20" s="28"/>
      <c r="B20" s="45" t="s">
        <v>66</v>
      </c>
      <c r="C20" s="50" t="s">
        <v>14</v>
      </c>
      <c r="D20" s="30"/>
      <c r="E20" s="30"/>
      <c r="F20" s="30"/>
      <c r="G20" s="51">
        <f>INDEX($M$31:$N$61,MATCH(C20,$M$31:$M$61,0),2)</f>
        <v>0</v>
      </c>
      <c r="H20" s="41" t="s">
        <v>14</v>
      </c>
      <c r="I20" s="24"/>
      <c r="J20" s="42">
        <f>IF(H20=AD$3,G20*2*M$11,0)</f>
        <v>0</v>
      </c>
      <c r="K20" s="38"/>
      <c r="L20" s="24"/>
      <c r="M20" s="24"/>
      <c r="N20" s="24"/>
      <c r="O20" s="24"/>
      <c r="P20" s="38"/>
      <c r="Q20" s="38"/>
      <c r="R20" s="38"/>
      <c r="S20" s="38"/>
      <c r="T20" s="38"/>
      <c r="V20" s="23"/>
      <c r="W20" s="43"/>
      <c r="X20" s="44"/>
      <c r="Y20" s="43"/>
      <c r="Z20" s="44"/>
    </row>
    <row r="21" spans="1:31" x14ac:dyDescent="0.2">
      <c r="A21" s="30" t="s">
        <v>67</v>
      </c>
      <c r="B21" s="189" t="s">
        <v>68</v>
      </c>
      <c r="C21" s="189"/>
      <c r="D21" s="40"/>
      <c r="E21" s="40"/>
      <c r="F21" s="41" t="s">
        <v>15</v>
      </c>
      <c r="G21" s="52"/>
      <c r="H21" s="41" t="s">
        <v>14</v>
      </c>
      <c r="I21" s="42" t="str">
        <f>IF(H21=AD$3,IFERROR(INDEX($AE$2:$AF$10,MATCH(F21,$AE$2:$AE$10,0),2),""),"")</f>
        <v/>
      </c>
      <c r="J21" s="42">
        <f>IF(H21=AD$3,D21*E21*I21,0)</f>
        <v>0</v>
      </c>
      <c r="K21" s="38"/>
      <c r="L21" s="185" t="s">
        <v>69</v>
      </c>
      <c r="M21" s="185"/>
      <c r="N21" s="185"/>
      <c r="O21" s="24"/>
      <c r="P21" s="38"/>
      <c r="Q21" s="38"/>
      <c r="R21" s="38"/>
      <c r="S21" s="38"/>
      <c r="T21" s="38"/>
      <c r="V21" s="23"/>
      <c r="W21" s="30">
        <f>IF($H21=$AD$3,$D21,0)</f>
        <v>0</v>
      </c>
      <c r="X21" s="42">
        <f>IF($H21=$AD$3,$J21,0)</f>
        <v>0</v>
      </c>
      <c r="Y21" s="43"/>
      <c r="Z21" s="44"/>
    </row>
    <row r="22" spans="1:31" x14ac:dyDescent="0.2">
      <c r="A22" s="28"/>
      <c r="B22" s="45" t="s">
        <v>70</v>
      </c>
      <c r="C22" s="50" t="s">
        <v>14</v>
      </c>
      <c r="D22" s="30"/>
      <c r="E22" s="30"/>
      <c r="F22" s="30"/>
      <c r="G22" s="23">
        <f>INDEX($M$31:$N$61,MATCH(C22,$M$31:$M$61,0),2)</f>
        <v>0</v>
      </c>
      <c r="H22" s="41" t="s">
        <v>14</v>
      </c>
      <c r="I22" s="24"/>
      <c r="J22" s="42">
        <f>IF(H22=AD$3,G22*2*M$11,0)</f>
        <v>0</v>
      </c>
      <c r="K22" s="38"/>
      <c r="L22" s="29" t="s">
        <v>71</v>
      </c>
      <c r="M22" s="24"/>
      <c r="N22" s="24"/>
      <c r="O22" s="24"/>
      <c r="P22" s="38"/>
      <c r="Q22" s="38"/>
      <c r="R22" s="38"/>
      <c r="S22" s="38"/>
      <c r="T22" s="38"/>
      <c r="V22" s="23"/>
      <c r="W22" s="43"/>
      <c r="X22" s="44"/>
      <c r="Y22" s="43"/>
      <c r="Z22" s="44"/>
    </row>
    <row r="23" spans="1:31" x14ac:dyDescent="0.2">
      <c r="A23" s="28"/>
      <c r="B23" s="190" t="s">
        <v>72</v>
      </c>
      <c r="C23" s="190"/>
      <c r="D23" s="30"/>
      <c r="E23" s="30"/>
      <c r="F23" s="30"/>
      <c r="G23" s="46"/>
      <c r="H23" s="41" t="s">
        <v>14</v>
      </c>
      <c r="I23" s="28"/>
      <c r="J23" s="42">
        <f>IF(H23=AD$3,G23,0)</f>
        <v>0</v>
      </c>
      <c r="K23" s="38"/>
      <c r="L23" s="40">
        <v>1</v>
      </c>
      <c r="M23" s="24"/>
      <c r="N23" s="24"/>
      <c r="O23" s="24"/>
      <c r="P23" s="38"/>
      <c r="Q23" s="38"/>
      <c r="R23" s="38"/>
      <c r="S23" s="38"/>
      <c r="T23" s="38"/>
      <c r="V23" s="23"/>
      <c r="W23" s="43"/>
      <c r="X23" s="44"/>
      <c r="Y23" s="43"/>
      <c r="Z23" s="44"/>
    </row>
    <row r="24" spans="1:31" x14ac:dyDescent="0.2">
      <c r="A24" s="30" t="s">
        <v>73</v>
      </c>
      <c r="B24" s="189" t="s">
        <v>74</v>
      </c>
      <c r="C24" s="189"/>
      <c r="D24" s="40"/>
      <c r="E24" s="40"/>
      <c r="F24" s="41" t="s">
        <v>15</v>
      </c>
      <c r="G24" s="52"/>
      <c r="H24" s="41" t="s">
        <v>14</v>
      </c>
      <c r="I24" s="42" t="str">
        <f>IF(H24=AD$3,IFERROR(INDEX($AE$2:$AF$10,MATCH(F24,$AE$2:$AE$10,0),2),""),"")</f>
        <v/>
      </c>
      <c r="J24" s="42">
        <f>IF(H24=AD$3,D24*E24*I24,0)</f>
        <v>0</v>
      </c>
      <c r="K24" s="38"/>
      <c r="L24" s="24"/>
      <c r="M24" s="24"/>
      <c r="N24" s="24"/>
      <c r="O24" s="24"/>
      <c r="P24" s="38"/>
      <c r="Q24" s="38"/>
      <c r="R24" s="38"/>
      <c r="S24" s="38"/>
      <c r="T24" s="38"/>
      <c r="V24" s="23"/>
      <c r="W24" s="30">
        <f>IF($H24=$AD$3,$D24,0)</f>
        <v>0</v>
      </c>
      <c r="X24" s="42">
        <f>IF($H24=$AD$3,$J24,0)</f>
        <v>0</v>
      </c>
      <c r="Y24" s="43"/>
      <c r="Z24" s="44"/>
    </row>
    <row r="25" spans="1:31" x14ac:dyDescent="0.2">
      <c r="A25" s="30" t="s">
        <v>75</v>
      </c>
      <c r="B25" s="189" t="s">
        <v>76</v>
      </c>
      <c r="C25" s="189"/>
      <c r="D25" s="40"/>
      <c r="E25" s="40"/>
      <c r="F25" s="41" t="s">
        <v>15</v>
      </c>
      <c r="G25" s="52"/>
      <c r="H25" s="41" t="s">
        <v>14</v>
      </c>
      <c r="I25" s="42" t="str">
        <f>IF(H25=AD$3,IFERROR(INDEX($AE$2:$AF$10,MATCH(F25,$AE$2:$AE$10,0),2),""),"")</f>
        <v/>
      </c>
      <c r="J25" s="42">
        <f>IF(H25=AD$3,D25*E25*I25,0)</f>
        <v>0</v>
      </c>
      <c r="K25" s="38"/>
      <c r="L25" s="187" t="s">
        <v>77</v>
      </c>
      <c r="M25" s="187"/>
      <c r="N25" s="187"/>
      <c r="O25" s="24"/>
      <c r="P25" s="53"/>
      <c r="Q25" s="53"/>
      <c r="R25" s="53"/>
      <c r="S25" s="53"/>
      <c r="T25" s="53"/>
      <c r="V25" s="23"/>
      <c r="W25" s="30">
        <f>IF($H25=$AD$3,$D25,0)</f>
        <v>0</v>
      </c>
      <c r="X25" s="42">
        <f>IF($H25=$AD$3,$J25,0)</f>
        <v>0</v>
      </c>
      <c r="Y25" s="43"/>
      <c r="Z25" s="44"/>
    </row>
    <row r="26" spans="1:31" x14ac:dyDescent="0.2">
      <c r="A26" s="24"/>
      <c r="B26" s="191" t="s">
        <v>78</v>
      </c>
      <c r="C26" s="191"/>
      <c r="D26" s="51">
        <f>IFERROR(W26,0)</f>
        <v>0</v>
      </c>
      <c r="G26" s="193" t="s">
        <v>79</v>
      </c>
      <c r="H26" s="193"/>
      <c r="I26" s="283"/>
      <c r="J26" s="54">
        <f>IFERROR(J19+J23,0)</f>
        <v>0</v>
      </c>
      <c r="K26" s="38"/>
      <c r="L26" s="187" t="s">
        <v>80</v>
      </c>
      <c r="M26" s="187"/>
      <c r="N26" s="187"/>
      <c r="O26" s="24"/>
      <c r="V26" s="23"/>
      <c r="W26" s="55">
        <f>SUM(W13:W25)</f>
        <v>0</v>
      </c>
      <c r="X26" s="56">
        <f>SUM(X13:X25)</f>
        <v>0</v>
      </c>
      <c r="Y26" s="55">
        <f>SUM(Y13:Y25)</f>
        <v>0</v>
      </c>
      <c r="Z26" s="56">
        <f>SUM(Z13:Z25)</f>
        <v>0</v>
      </c>
    </row>
    <row r="27" spans="1:31" x14ac:dyDescent="0.2">
      <c r="A27" s="24"/>
      <c r="B27" s="192" t="s">
        <v>81</v>
      </c>
      <c r="C27" s="192"/>
      <c r="D27" s="57">
        <f>SUM(D26)</f>
        <v>0</v>
      </c>
      <c r="G27" s="191" t="s">
        <v>82</v>
      </c>
      <c r="H27" s="191"/>
      <c r="I27" s="282"/>
      <c r="J27" s="54">
        <f>IFERROR(J16+J20+J22,0)</f>
        <v>0</v>
      </c>
      <c r="K27" s="38"/>
      <c r="L27" s="187" t="s">
        <v>83</v>
      </c>
      <c r="M27" s="187"/>
      <c r="N27" s="187"/>
      <c r="O27" s="24"/>
      <c r="P27" s="37"/>
      <c r="Q27" s="37"/>
      <c r="R27" s="37"/>
      <c r="S27" s="37"/>
      <c r="T27" s="37"/>
      <c r="V27" s="23"/>
      <c r="W27"/>
      <c r="X27"/>
      <c r="Y27"/>
      <c r="Z27"/>
      <c r="AA27"/>
      <c r="AB27"/>
      <c r="AC27"/>
      <c r="AD27"/>
      <c r="AE27"/>
    </row>
    <row r="28" spans="1:31" x14ac:dyDescent="0.2">
      <c r="A28" s="24"/>
      <c r="B28" s="47"/>
      <c r="C28" s="47"/>
      <c r="F28" s="24"/>
      <c r="G28" s="191" t="s">
        <v>84</v>
      </c>
      <c r="H28" s="191"/>
      <c r="I28" s="282"/>
      <c r="J28" s="54">
        <f>IFERROR(X26,0)</f>
        <v>0</v>
      </c>
      <c r="K28" s="38"/>
      <c r="L28" s="187" t="s">
        <v>85</v>
      </c>
      <c r="M28" s="187"/>
      <c r="N28" s="187"/>
      <c r="O28" s="24"/>
      <c r="V28" s="23"/>
      <c r="W28"/>
      <c r="X28"/>
      <c r="Y28"/>
      <c r="Z28"/>
      <c r="AA28"/>
      <c r="AB28"/>
      <c r="AC28"/>
      <c r="AD28"/>
      <c r="AE28"/>
    </row>
    <row r="29" spans="1:31" x14ac:dyDescent="0.2">
      <c r="A29" s="24"/>
      <c r="D29" s="24"/>
      <c r="G29" s="191" t="s">
        <v>86</v>
      </c>
      <c r="H29" s="191"/>
      <c r="I29" s="282"/>
      <c r="J29" s="54">
        <f>IFERROR(Z26,0)</f>
        <v>0</v>
      </c>
      <c r="K29" s="38"/>
      <c r="L29" s="4" t="s">
        <v>87</v>
      </c>
      <c r="M29" s="4"/>
      <c r="N29" s="4"/>
      <c r="O29" s="24"/>
      <c r="P29" s="38"/>
      <c r="Q29" s="38"/>
      <c r="R29" s="38"/>
      <c r="S29" s="38"/>
      <c r="T29" s="38"/>
      <c r="W29"/>
      <c r="X29"/>
      <c r="Y29"/>
      <c r="Z29"/>
      <c r="AA29"/>
      <c r="AB29"/>
      <c r="AC29"/>
      <c r="AD29"/>
      <c r="AE29"/>
    </row>
    <row r="30" spans="1:31" x14ac:dyDescent="0.2">
      <c r="A30" s="24"/>
      <c r="G30" s="24"/>
      <c r="H30" s="193" t="s">
        <v>88</v>
      </c>
      <c r="I30" s="193"/>
      <c r="J30" s="58">
        <f>SUM(J26:J29)</f>
        <v>0</v>
      </c>
      <c r="K30" s="53"/>
      <c r="L30" s="30"/>
      <c r="M30" s="29" t="s">
        <v>89</v>
      </c>
      <c r="N30" s="29" t="s">
        <v>90</v>
      </c>
      <c r="O30" s="24"/>
      <c r="P30" s="38"/>
      <c r="Q30" s="38"/>
      <c r="R30" s="38"/>
      <c r="S30" s="38"/>
      <c r="T30" s="38"/>
      <c r="W30"/>
      <c r="X30"/>
      <c r="Y30"/>
      <c r="Z30"/>
      <c r="AA30"/>
      <c r="AB30"/>
      <c r="AC30"/>
      <c r="AD30"/>
      <c r="AE30"/>
    </row>
    <row r="31" spans="1:31" x14ac:dyDescent="0.2">
      <c r="A31" s="24"/>
      <c r="L31" s="30" t="s">
        <v>91</v>
      </c>
      <c r="M31" s="30" t="s">
        <v>14</v>
      </c>
      <c r="N31" s="30">
        <v>0</v>
      </c>
      <c r="O31" s="24"/>
      <c r="P31" s="38"/>
      <c r="Q31" s="38"/>
      <c r="R31" s="38"/>
      <c r="S31" s="38"/>
      <c r="T31" s="38"/>
      <c r="W31"/>
      <c r="X31"/>
      <c r="Y31"/>
      <c r="Z31"/>
      <c r="AA31"/>
      <c r="AB31"/>
      <c r="AC31"/>
      <c r="AD31"/>
      <c r="AE31"/>
    </row>
    <row r="32" spans="1:31" ht="12.75" customHeight="1" x14ac:dyDescent="0.2">
      <c r="A32" s="4" t="s">
        <v>92</v>
      </c>
      <c r="B32" s="4"/>
      <c r="C32" s="4"/>
      <c r="D32" s="4" t="s">
        <v>38</v>
      </c>
      <c r="E32" s="4" t="s">
        <v>39</v>
      </c>
      <c r="F32" s="4" t="s">
        <v>40</v>
      </c>
      <c r="G32" s="4" t="s">
        <v>41</v>
      </c>
      <c r="H32" s="4" t="s">
        <v>42</v>
      </c>
      <c r="I32" s="4" t="s">
        <v>43</v>
      </c>
      <c r="J32" s="4" t="s">
        <v>44</v>
      </c>
      <c r="K32" s="37"/>
      <c r="L32" s="30">
        <v>1</v>
      </c>
      <c r="M32" s="40" t="s">
        <v>93</v>
      </c>
      <c r="N32" s="40">
        <v>10</v>
      </c>
      <c r="O32" s="24"/>
      <c r="P32" s="38"/>
      <c r="Q32" s="38"/>
      <c r="R32" s="38"/>
      <c r="S32" s="38"/>
      <c r="T32" s="38"/>
      <c r="W32" s="3" t="s">
        <v>45</v>
      </c>
      <c r="X32" s="3"/>
      <c r="Y32" s="3" t="s">
        <v>94</v>
      </c>
      <c r="Z32" s="3"/>
      <c r="AA32" s="3" t="s">
        <v>95</v>
      </c>
      <c r="AB32" s="3"/>
      <c r="AE32" s="30" t="s">
        <v>96</v>
      </c>
    </row>
    <row r="33" spans="1:31" x14ac:dyDescent="0.2">
      <c r="A33" s="4"/>
      <c r="B33" s="4"/>
      <c r="C33" s="4"/>
      <c r="D33" s="4"/>
      <c r="E33" s="4"/>
      <c r="F33" s="4"/>
      <c r="G33" s="4"/>
      <c r="H33" s="4"/>
      <c r="I33" s="4"/>
      <c r="J33" s="4"/>
      <c r="L33" s="30">
        <v>2</v>
      </c>
      <c r="M33" s="40" t="s">
        <v>97</v>
      </c>
      <c r="N33" s="40">
        <v>3.5</v>
      </c>
      <c r="O33" s="24"/>
      <c r="P33" s="38"/>
      <c r="Q33" s="38"/>
      <c r="R33" s="38"/>
      <c r="S33" s="38"/>
      <c r="T33" s="38"/>
      <c r="W33" s="30" t="s">
        <v>47</v>
      </c>
      <c r="X33" s="30" t="s">
        <v>48</v>
      </c>
      <c r="Y33" s="30" t="s">
        <v>47</v>
      </c>
      <c r="Z33" s="30" t="s">
        <v>48</v>
      </c>
      <c r="AA33" s="30" t="s">
        <v>47</v>
      </c>
      <c r="AB33" s="30" t="s">
        <v>48</v>
      </c>
      <c r="AE33" s="30" t="s">
        <v>47</v>
      </c>
    </row>
    <row r="34" spans="1:31" x14ac:dyDescent="0.2">
      <c r="A34" s="30" t="s">
        <v>49</v>
      </c>
      <c r="B34" s="189" t="s">
        <v>98</v>
      </c>
      <c r="C34" s="189"/>
      <c r="D34" s="40"/>
      <c r="E34" s="40"/>
      <c r="F34" s="41" t="s">
        <v>15</v>
      </c>
      <c r="G34" s="30"/>
      <c r="H34" s="41" t="s">
        <v>14</v>
      </c>
      <c r="I34" s="42" t="str">
        <f>IF(H34=AD$3,IFERROR(INDEX($AE$2:$AF$10,MATCH(F34,$AE$2:$AE$10,0),2),""),"")</f>
        <v/>
      </c>
      <c r="J34" s="42">
        <f>IF(H34=AD$3,D34*E34*I34,0)</f>
        <v>0</v>
      </c>
      <c r="K34" s="38"/>
      <c r="L34" s="30">
        <v>3</v>
      </c>
      <c r="M34" s="40" t="s">
        <v>99</v>
      </c>
      <c r="N34" s="40">
        <v>3.6</v>
      </c>
      <c r="O34" s="24"/>
      <c r="P34" s="38"/>
      <c r="Q34" s="38"/>
      <c r="R34" s="38"/>
      <c r="S34" s="38"/>
      <c r="T34" s="38"/>
      <c r="W34" s="43"/>
      <c r="X34" s="44"/>
      <c r="Y34" s="30">
        <f>IF($H34=$AD$3,$D34,0)</f>
        <v>0</v>
      </c>
      <c r="Z34" s="42">
        <f>IF($H34=$AD$3,$J34,0)</f>
        <v>0</v>
      </c>
      <c r="AA34" s="43"/>
      <c r="AB34" s="44"/>
      <c r="AE34" s="30">
        <f>IF($H34=$AD$3,$D34,0)</f>
        <v>0</v>
      </c>
    </row>
    <row r="35" spans="1:31" x14ac:dyDescent="0.2">
      <c r="A35" s="30" t="s">
        <v>52</v>
      </c>
      <c r="B35" s="189" t="s">
        <v>100</v>
      </c>
      <c r="C35" s="189"/>
      <c r="D35" s="40"/>
      <c r="E35" s="40"/>
      <c r="F35" s="41" t="s">
        <v>15</v>
      </c>
      <c r="G35" s="30"/>
      <c r="H35" s="41" t="s">
        <v>14</v>
      </c>
      <c r="I35" s="42" t="str">
        <f>IF(H35=AD$3,IFERROR(INDEX($AE$2:$AF$10,MATCH(F35,$AE$2:$AE$10,0),2),""),"")</f>
        <v/>
      </c>
      <c r="J35" s="42">
        <f>IF(H35=AD$3,D35*E35*I35,0)</f>
        <v>0</v>
      </c>
      <c r="K35" s="38"/>
      <c r="L35" s="30">
        <v>4</v>
      </c>
      <c r="M35" s="40"/>
      <c r="N35" s="40"/>
      <c r="O35" s="24"/>
      <c r="P35" s="38"/>
      <c r="Q35" s="38"/>
      <c r="R35" s="38"/>
      <c r="S35" s="38"/>
      <c r="T35" s="38"/>
      <c r="W35" s="30">
        <f>IF($H35=$AD$3,$D35,0)</f>
        <v>0</v>
      </c>
      <c r="X35" s="42">
        <f>IF($H35=$AD$3,$J35,0)</f>
        <v>0</v>
      </c>
      <c r="Y35" s="43"/>
      <c r="Z35" s="44"/>
      <c r="AA35" s="43"/>
      <c r="AB35" s="44"/>
      <c r="AE35" s="43"/>
    </row>
    <row r="36" spans="1:31" x14ac:dyDescent="0.2">
      <c r="A36" s="30"/>
      <c r="B36" s="45" t="s">
        <v>70</v>
      </c>
      <c r="C36" s="50" t="s">
        <v>14</v>
      </c>
      <c r="D36" s="30"/>
      <c r="E36" s="30"/>
      <c r="F36" s="30"/>
      <c r="G36" s="23">
        <f>INDEX($M$31:$N$61,MATCH(C36,$M$31:$M$61,0),2)</f>
        <v>0</v>
      </c>
      <c r="H36" s="41" t="s">
        <v>14</v>
      </c>
      <c r="I36" s="42"/>
      <c r="J36" s="42">
        <f>IF(H36=AD$3,G36*2*M$11,0)</f>
        <v>0</v>
      </c>
      <c r="K36" s="38"/>
      <c r="L36" s="30">
        <v>5</v>
      </c>
      <c r="M36" s="40"/>
      <c r="N36" s="40"/>
      <c r="O36" s="24"/>
      <c r="P36" s="38"/>
      <c r="Q36" s="38"/>
      <c r="R36" s="38"/>
      <c r="S36" s="38"/>
      <c r="T36" s="38"/>
      <c r="W36" s="43"/>
      <c r="X36" s="44"/>
      <c r="Y36" s="43"/>
      <c r="Z36" s="44"/>
      <c r="AA36" s="43"/>
      <c r="AB36" s="44"/>
      <c r="AE36" s="43"/>
    </row>
    <row r="37" spans="1:31" x14ac:dyDescent="0.2">
      <c r="A37" s="28"/>
      <c r="B37" s="190" t="s">
        <v>101</v>
      </c>
      <c r="C37" s="190"/>
      <c r="D37" s="30"/>
      <c r="E37" s="30"/>
      <c r="F37" s="30"/>
      <c r="G37" s="46"/>
      <c r="H37" s="41" t="s">
        <v>14</v>
      </c>
      <c r="I37" s="30"/>
      <c r="J37" s="42">
        <f>IF(H37=AD$3,G37,0)</f>
        <v>0</v>
      </c>
      <c r="K37" s="38"/>
      <c r="L37" s="30">
        <v>6</v>
      </c>
      <c r="M37" s="40"/>
      <c r="N37" s="40"/>
      <c r="O37" s="24"/>
      <c r="P37" s="38"/>
      <c r="Q37" s="38"/>
      <c r="R37" s="38"/>
      <c r="S37" s="38"/>
      <c r="T37" s="38"/>
      <c r="W37" s="43"/>
      <c r="X37" s="44"/>
      <c r="Y37" s="43"/>
      <c r="Z37" s="44"/>
      <c r="AA37" s="43"/>
      <c r="AB37" s="44"/>
      <c r="AE37" s="43"/>
    </row>
    <row r="38" spans="1:31" x14ac:dyDescent="0.2">
      <c r="A38" s="30" t="s">
        <v>56</v>
      </c>
      <c r="B38" s="189" t="s">
        <v>102</v>
      </c>
      <c r="C38" s="189"/>
      <c r="D38" s="40"/>
      <c r="E38" s="40"/>
      <c r="F38" s="41" t="s">
        <v>15</v>
      </c>
      <c r="G38" s="30"/>
      <c r="H38" s="41" t="s">
        <v>14</v>
      </c>
      <c r="I38" s="42" t="str">
        <f>IF(H38=AD$3,IFERROR(INDEX($AE$2:$AF$10,MATCH(F38,$AE$2:$AE$10,0),2),""),"")</f>
        <v/>
      </c>
      <c r="J38" s="42">
        <f>IF(H38=AD$3,D38*E38*I38,0)</f>
        <v>0</v>
      </c>
      <c r="K38" s="38"/>
      <c r="L38" s="30">
        <v>7</v>
      </c>
      <c r="M38" s="40"/>
      <c r="N38" s="40"/>
      <c r="O38" s="24"/>
      <c r="P38" s="38"/>
      <c r="Q38" s="38"/>
      <c r="R38" s="38"/>
      <c r="S38" s="38"/>
      <c r="T38" s="38"/>
      <c r="W38" s="43"/>
      <c r="X38" s="44"/>
      <c r="Y38" s="30">
        <f>IF($H38=$AD$3,$D38,0)</f>
        <v>0</v>
      </c>
      <c r="Z38" s="42">
        <f>IF($H38=$AD$3,$J38,0)</f>
        <v>0</v>
      </c>
      <c r="AA38" s="43"/>
      <c r="AB38" s="44"/>
      <c r="AE38" s="43"/>
    </row>
    <row r="39" spans="1:31" x14ac:dyDescent="0.2">
      <c r="A39" s="28"/>
      <c r="B39" s="190" t="s">
        <v>58</v>
      </c>
      <c r="C39" s="190"/>
      <c r="D39" s="30"/>
      <c r="E39" s="30"/>
      <c r="F39" s="30"/>
      <c r="G39" s="30">
        <f>IF(OR(G$16="",G$16=0),0,G$16)</f>
        <v>0</v>
      </c>
      <c r="H39" s="41" t="s">
        <v>14</v>
      </c>
      <c r="I39" s="30"/>
      <c r="J39" s="42">
        <f>IF(H39=AD$3,G39*2*M$11,0)</f>
        <v>0</v>
      </c>
      <c r="K39" s="38"/>
      <c r="L39" s="30">
        <v>8</v>
      </c>
      <c r="M39" s="40"/>
      <c r="N39" s="40"/>
      <c r="O39" s="24"/>
      <c r="P39" s="38"/>
      <c r="Q39" s="38"/>
      <c r="R39" s="38"/>
      <c r="S39" s="38"/>
      <c r="T39" s="38"/>
      <c r="W39" s="43"/>
      <c r="X39" s="44"/>
      <c r="Y39" s="43"/>
      <c r="Z39" s="44"/>
      <c r="AA39" s="43"/>
      <c r="AB39" s="44"/>
      <c r="AE39" s="43"/>
    </row>
    <row r="40" spans="1:31" x14ac:dyDescent="0.2">
      <c r="A40" s="30" t="s">
        <v>59</v>
      </c>
      <c r="B40" s="189" t="s">
        <v>103</v>
      </c>
      <c r="C40" s="189"/>
      <c r="D40" s="40"/>
      <c r="E40" s="40"/>
      <c r="F40" s="41" t="s">
        <v>15</v>
      </c>
      <c r="G40" s="30"/>
      <c r="H40" s="41" t="s">
        <v>14</v>
      </c>
      <c r="I40" s="42" t="str">
        <f t="shared" ref="I40:I56" si="0">IF(H40=AD$3,IFERROR(INDEX($AE$2:$AF$10,MATCH(F40,$AE$2:$AE$10,0),2),""),"")</f>
        <v/>
      </c>
      <c r="J40" s="42">
        <f t="shared" ref="J40:J56" si="1">IF(H40=AD$3,D40*E40*I40,0)</f>
        <v>0</v>
      </c>
      <c r="K40" s="38"/>
      <c r="L40" s="30">
        <v>9</v>
      </c>
      <c r="M40" s="40"/>
      <c r="N40" s="40"/>
      <c r="O40" s="24"/>
      <c r="P40" s="38"/>
      <c r="Q40" s="38"/>
      <c r="R40" s="38"/>
      <c r="S40" s="38"/>
      <c r="T40" s="38"/>
      <c r="W40" s="43"/>
      <c r="X40" s="44"/>
      <c r="Y40" s="30">
        <f>IF($H40=$AD$3,$D40,0)</f>
        <v>0</v>
      </c>
      <c r="Z40" s="42">
        <f>IF($H40=$AD$3,$J40,0)</f>
        <v>0</v>
      </c>
      <c r="AA40" s="43"/>
      <c r="AB40" s="44"/>
      <c r="AE40" s="30">
        <f>IF($H40=$AD$3,$D40,0)</f>
        <v>0</v>
      </c>
    </row>
    <row r="41" spans="1:31" x14ac:dyDescent="0.2">
      <c r="A41" s="30" t="s">
        <v>62</v>
      </c>
      <c r="B41" s="189" t="s">
        <v>104</v>
      </c>
      <c r="C41" s="189"/>
      <c r="D41" s="40"/>
      <c r="E41" s="40"/>
      <c r="F41" s="41" t="s">
        <v>15</v>
      </c>
      <c r="G41" s="30"/>
      <c r="H41" s="41" t="s">
        <v>14</v>
      </c>
      <c r="I41" s="42" t="str">
        <f t="shared" si="0"/>
        <v/>
      </c>
      <c r="J41" s="42">
        <f t="shared" si="1"/>
        <v>0</v>
      </c>
      <c r="K41" s="38"/>
      <c r="L41" s="30">
        <v>10</v>
      </c>
      <c r="M41" s="40"/>
      <c r="N41" s="40"/>
      <c r="O41" s="24"/>
      <c r="P41" s="38"/>
      <c r="Q41" s="38"/>
      <c r="R41" s="38"/>
      <c r="S41" s="38"/>
      <c r="T41" s="38"/>
      <c r="W41" s="30">
        <f>IF($H41=$AD$3,$D41,0)</f>
        <v>0</v>
      </c>
      <c r="X41" s="42">
        <f>IF($H41=$AD$3,$J41,0)</f>
        <v>0</v>
      </c>
      <c r="Y41" s="43"/>
      <c r="Z41" s="43"/>
      <c r="AA41" s="43"/>
      <c r="AB41" s="44"/>
      <c r="AE41" s="43"/>
    </row>
    <row r="42" spans="1:31" x14ac:dyDescent="0.2">
      <c r="A42" s="30" t="s">
        <v>67</v>
      </c>
      <c r="B42" s="189" t="s">
        <v>105</v>
      </c>
      <c r="C42" s="189"/>
      <c r="D42" s="40"/>
      <c r="E42" s="40"/>
      <c r="F42" s="41" t="s">
        <v>15</v>
      </c>
      <c r="G42" s="30"/>
      <c r="H42" s="41" t="s">
        <v>14</v>
      </c>
      <c r="I42" s="42" t="str">
        <f t="shared" si="0"/>
        <v/>
      </c>
      <c r="J42" s="42">
        <f t="shared" si="1"/>
        <v>0</v>
      </c>
      <c r="K42" s="38"/>
      <c r="L42" s="30">
        <v>11</v>
      </c>
      <c r="M42" s="40"/>
      <c r="N42" s="40"/>
      <c r="O42" s="24"/>
      <c r="P42" s="38"/>
      <c r="Q42" s="38"/>
      <c r="R42" s="38"/>
      <c r="S42" s="38"/>
      <c r="T42" s="38"/>
      <c r="W42" s="30">
        <f>IF($H42=$AD$3,$D42,0)</f>
        <v>0</v>
      </c>
      <c r="X42" s="42">
        <f>IF($H42=$AD$3,$J42,0)</f>
        <v>0</v>
      </c>
      <c r="Y42" s="43"/>
      <c r="Z42" s="43"/>
      <c r="AA42" s="43"/>
      <c r="AB42" s="44"/>
      <c r="AE42" s="30">
        <f>IF($H42=$AD$3,$D42,0)</f>
        <v>0</v>
      </c>
    </row>
    <row r="43" spans="1:31" x14ac:dyDescent="0.2">
      <c r="A43" s="30" t="s">
        <v>73</v>
      </c>
      <c r="B43" s="189" t="s">
        <v>106</v>
      </c>
      <c r="C43" s="189"/>
      <c r="D43" s="40"/>
      <c r="E43" s="40"/>
      <c r="F43" s="41" t="s">
        <v>15</v>
      </c>
      <c r="G43" s="30"/>
      <c r="H43" s="41" t="s">
        <v>14</v>
      </c>
      <c r="I43" s="42" t="str">
        <f t="shared" si="0"/>
        <v/>
      </c>
      <c r="J43" s="42">
        <f t="shared" si="1"/>
        <v>0</v>
      </c>
      <c r="K43" s="38"/>
      <c r="L43" s="30">
        <v>12</v>
      </c>
      <c r="M43" s="40"/>
      <c r="N43" s="40"/>
      <c r="O43" s="24"/>
      <c r="P43" s="38"/>
      <c r="Q43" s="38"/>
      <c r="R43" s="38"/>
      <c r="S43" s="38"/>
      <c r="T43" s="38"/>
      <c r="W43" s="30">
        <f>IF($H43=$AD$3,$D43,0)</f>
        <v>0</v>
      </c>
      <c r="X43" s="42">
        <f>IF($H43=$AD$3,$J43,0)</f>
        <v>0</v>
      </c>
      <c r="Y43" s="43"/>
      <c r="Z43" s="43"/>
      <c r="AA43" s="43"/>
      <c r="AB43" s="44"/>
      <c r="AE43" s="30">
        <f>IF($H43=$AD$3,$D43,0)</f>
        <v>0</v>
      </c>
    </row>
    <row r="44" spans="1:31" x14ac:dyDescent="0.2">
      <c r="A44" s="30" t="s">
        <v>75</v>
      </c>
      <c r="B44" s="189" t="s">
        <v>107</v>
      </c>
      <c r="C44" s="189"/>
      <c r="D44" s="40"/>
      <c r="E44" s="40"/>
      <c r="F44" s="41" t="s">
        <v>15</v>
      </c>
      <c r="G44" s="30"/>
      <c r="H44" s="41" t="s">
        <v>14</v>
      </c>
      <c r="I44" s="42" t="str">
        <f t="shared" si="0"/>
        <v/>
      </c>
      <c r="J44" s="42">
        <f t="shared" si="1"/>
        <v>0</v>
      </c>
      <c r="K44" s="38"/>
      <c r="L44" s="30">
        <v>13</v>
      </c>
      <c r="M44" s="40"/>
      <c r="N44" s="40"/>
      <c r="O44" s="38"/>
      <c r="P44" s="38"/>
      <c r="Q44" s="38"/>
      <c r="R44" s="38"/>
      <c r="S44" s="38"/>
      <c r="T44" s="38"/>
      <c r="W44" s="43"/>
      <c r="X44" s="44"/>
      <c r="Y44" s="43"/>
      <c r="Z44" s="43"/>
      <c r="AA44" s="30">
        <f>IF($H44=$AD$3,$D44,0)</f>
        <v>0</v>
      </c>
      <c r="AB44" s="42">
        <f>IF($H44=$AD$3,$J44,0)</f>
        <v>0</v>
      </c>
      <c r="AE44" s="30">
        <f>IF($H44=$AD$3,$D44,0)</f>
        <v>0</v>
      </c>
    </row>
    <row r="45" spans="1:31" x14ac:dyDescent="0.2">
      <c r="A45" s="30" t="s">
        <v>108</v>
      </c>
      <c r="B45" s="189" t="s">
        <v>109</v>
      </c>
      <c r="C45" s="189"/>
      <c r="D45" s="40"/>
      <c r="E45" s="40"/>
      <c r="F45" s="41" t="s">
        <v>15</v>
      </c>
      <c r="G45" s="30"/>
      <c r="H45" s="41" t="s">
        <v>14</v>
      </c>
      <c r="I45" s="42" t="str">
        <f t="shared" si="0"/>
        <v/>
      </c>
      <c r="J45" s="42">
        <f t="shared" si="1"/>
        <v>0</v>
      </c>
      <c r="K45" s="38"/>
      <c r="L45" s="30">
        <v>14</v>
      </c>
      <c r="M45" s="59"/>
      <c r="N45" s="59"/>
      <c r="O45" s="38"/>
      <c r="P45" s="38"/>
      <c r="Q45" s="38"/>
      <c r="R45" s="38"/>
      <c r="S45" s="38"/>
      <c r="T45" s="38"/>
      <c r="W45" s="43"/>
      <c r="X45" s="44"/>
      <c r="Y45" s="43"/>
      <c r="Z45" s="43"/>
      <c r="AA45" s="30">
        <f>IF($H45=$AD$3,$D45,0)</f>
        <v>0</v>
      </c>
      <c r="AB45" s="42">
        <f>IF($H45=$AD$3,$J45,0)</f>
        <v>0</v>
      </c>
      <c r="AE45" s="43"/>
    </row>
    <row r="46" spans="1:31" x14ac:dyDescent="0.2">
      <c r="A46" s="30" t="s">
        <v>110</v>
      </c>
      <c r="B46" s="189" t="s">
        <v>111</v>
      </c>
      <c r="C46" s="189"/>
      <c r="D46" s="40"/>
      <c r="E46" s="40"/>
      <c r="F46" s="41" t="s">
        <v>15</v>
      </c>
      <c r="G46" s="30"/>
      <c r="H46" s="41" t="s">
        <v>14</v>
      </c>
      <c r="I46" s="42" t="str">
        <f t="shared" si="0"/>
        <v/>
      </c>
      <c r="J46" s="42">
        <f t="shared" si="1"/>
        <v>0</v>
      </c>
      <c r="K46" s="38"/>
      <c r="L46" s="30">
        <v>15</v>
      </c>
      <c r="M46" s="59"/>
      <c r="N46" s="59"/>
      <c r="O46" s="38"/>
      <c r="P46" s="38"/>
      <c r="Q46" s="38"/>
      <c r="R46" s="38"/>
      <c r="S46" s="38"/>
      <c r="T46" s="38"/>
      <c r="W46" s="30">
        <f>IF($H46=$AD$3,$D46,0)</f>
        <v>0</v>
      </c>
      <c r="X46" s="42">
        <f>IF($H46=$AD$3,$J46,0)</f>
        <v>0</v>
      </c>
      <c r="Y46" s="30"/>
      <c r="Z46" s="30"/>
      <c r="AA46" s="30"/>
      <c r="AB46" s="42"/>
      <c r="AE46" s="43"/>
    </row>
    <row r="47" spans="1:31" x14ac:dyDescent="0.2">
      <c r="A47" s="30" t="s">
        <v>112</v>
      </c>
      <c r="B47" s="189" t="s">
        <v>113</v>
      </c>
      <c r="C47" s="189"/>
      <c r="D47" s="40"/>
      <c r="E47" s="40"/>
      <c r="F47" s="41" t="s">
        <v>15</v>
      </c>
      <c r="G47" s="30"/>
      <c r="H47" s="41" t="s">
        <v>14</v>
      </c>
      <c r="I47" s="42" t="str">
        <f t="shared" si="0"/>
        <v/>
      </c>
      <c r="J47" s="42">
        <f t="shared" si="1"/>
        <v>0</v>
      </c>
      <c r="K47" s="38"/>
      <c r="L47" s="30">
        <v>16</v>
      </c>
      <c r="M47" s="40"/>
      <c r="N47" s="40"/>
      <c r="O47" s="38"/>
      <c r="P47" s="38"/>
      <c r="Q47" s="38"/>
      <c r="R47" s="38"/>
      <c r="S47" s="38"/>
      <c r="T47" s="38"/>
      <c r="W47" s="43"/>
      <c r="X47" s="44"/>
      <c r="Y47" s="43"/>
      <c r="Z47" s="43"/>
      <c r="AA47" s="30">
        <f>IF($H47=$AD$3,$D47,0)</f>
        <v>0</v>
      </c>
      <c r="AB47" s="42">
        <f>IF($H47=$AD$3,$J47,0)</f>
        <v>0</v>
      </c>
      <c r="AE47" s="30">
        <f>IF($H47=$AD$3,$D47,0)</f>
        <v>0</v>
      </c>
    </row>
    <row r="48" spans="1:31" x14ac:dyDescent="0.2">
      <c r="A48" s="30" t="s">
        <v>114</v>
      </c>
      <c r="B48" s="189" t="s">
        <v>115</v>
      </c>
      <c r="C48" s="189"/>
      <c r="D48" s="40"/>
      <c r="E48" s="40"/>
      <c r="F48" s="41" t="s">
        <v>15</v>
      </c>
      <c r="G48" s="30"/>
      <c r="H48" s="41" t="s">
        <v>14</v>
      </c>
      <c r="I48" s="42" t="str">
        <f t="shared" si="0"/>
        <v/>
      </c>
      <c r="J48" s="42">
        <f t="shared" si="1"/>
        <v>0</v>
      </c>
      <c r="K48" s="38"/>
      <c r="L48" s="30">
        <v>17</v>
      </c>
      <c r="M48" s="59"/>
      <c r="N48" s="59"/>
      <c r="O48" s="38"/>
      <c r="P48" s="38"/>
      <c r="Q48" s="38"/>
      <c r="R48" s="38"/>
      <c r="S48" s="38"/>
      <c r="T48" s="38"/>
      <c r="W48" s="30">
        <f>IF($H48=$AD$3,$D48,0)</f>
        <v>0</v>
      </c>
      <c r="X48" s="42">
        <f>IF($H48=$AD$3,$J48,0)</f>
        <v>0</v>
      </c>
      <c r="Y48" s="43"/>
      <c r="Z48" s="43"/>
      <c r="AA48" s="43"/>
      <c r="AB48" s="44"/>
      <c r="AE48" s="43"/>
    </row>
    <row r="49" spans="1:31" x14ac:dyDescent="0.2">
      <c r="A49" s="30" t="s">
        <v>116</v>
      </c>
      <c r="B49" s="189" t="s">
        <v>117</v>
      </c>
      <c r="C49" s="189"/>
      <c r="D49" s="40"/>
      <c r="E49" s="40"/>
      <c r="F49" s="41" t="s">
        <v>15</v>
      </c>
      <c r="G49" s="30"/>
      <c r="H49" s="41" t="s">
        <v>14</v>
      </c>
      <c r="I49" s="42" t="str">
        <f t="shared" si="0"/>
        <v/>
      </c>
      <c r="J49" s="42">
        <f t="shared" si="1"/>
        <v>0</v>
      </c>
      <c r="K49" s="38"/>
      <c r="L49" s="30">
        <v>18</v>
      </c>
      <c r="M49" s="59"/>
      <c r="N49" s="59"/>
      <c r="O49" s="38"/>
      <c r="P49" s="38"/>
      <c r="Q49" s="38"/>
      <c r="R49" s="38"/>
      <c r="S49" s="38"/>
      <c r="T49" s="38"/>
      <c r="W49" s="43"/>
      <c r="X49" s="44"/>
      <c r="Y49" s="43"/>
      <c r="Z49" s="43"/>
      <c r="AA49" s="30">
        <f>IF($H49=$AD$3,$D49,0)</f>
        <v>0</v>
      </c>
      <c r="AB49" s="42">
        <f>IF($H49=$AD$3,$J49,0)</f>
        <v>0</v>
      </c>
      <c r="AE49" s="30">
        <f>IF($H49=$AD$3,$D49,0)</f>
        <v>0</v>
      </c>
    </row>
    <row r="50" spans="1:31" x14ac:dyDescent="0.2">
      <c r="A50" s="30" t="s">
        <v>118</v>
      </c>
      <c r="B50" s="189" t="s">
        <v>119</v>
      </c>
      <c r="C50" s="189"/>
      <c r="D50" s="40"/>
      <c r="E50" s="40"/>
      <c r="F50" s="41" t="s">
        <v>15</v>
      </c>
      <c r="G50" s="30"/>
      <c r="H50" s="41" t="s">
        <v>14</v>
      </c>
      <c r="I50" s="42" t="str">
        <f t="shared" si="0"/>
        <v/>
      </c>
      <c r="J50" s="42">
        <f t="shared" si="1"/>
        <v>0</v>
      </c>
      <c r="K50" s="38"/>
      <c r="L50" s="30">
        <v>19</v>
      </c>
      <c r="M50" s="59"/>
      <c r="N50" s="59"/>
      <c r="O50" s="38"/>
      <c r="P50" s="38"/>
      <c r="Q50" s="38"/>
      <c r="R50" s="38"/>
      <c r="S50" s="38"/>
      <c r="T50" s="38"/>
      <c r="W50" s="30">
        <f>IF($H50=$AD$3,$D50,0)</f>
        <v>0</v>
      </c>
      <c r="X50" s="42">
        <f>IF($H50=$AD$3,$J50,0)</f>
        <v>0</v>
      </c>
      <c r="Y50" s="30"/>
      <c r="Z50" s="30"/>
      <c r="AA50" s="30"/>
      <c r="AB50" s="42"/>
      <c r="AE50" s="43"/>
    </row>
    <row r="51" spans="1:31" x14ac:dyDescent="0.2">
      <c r="A51" s="30" t="s">
        <v>120</v>
      </c>
      <c r="B51" s="189" t="s">
        <v>121</v>
      </c>
      <c r="C51" s="189"/>
      <c r="D51" s="40"/>
      <c r="E51" s="40"/>
      <c r="F51" s="41" t="s">
        <v>15</v>
      </c>
      <c r="G51" s="30"/>
      <c r="H51" s="41" t="s">
        <v>14</v>
      </c>
      <c r="I51" s="42" t="str">
        <f t="shared" si="0"/>
        <v/>
      </c>
      <c r="J51" s="42">
        <f t="shared" si="1"/>
        <v>0</v>
      </c>
      <c r="K51" s="38"/>
      <c r="L51" s="30">
        <v>20</v>
      </c>
      <c r="M51" s="40"/>
      <c r="N51" s="40"/>
      <c r="O51" s="38"/>
      <c r="P51" s="38"/>
      <c r="Q51" s="38"/>
      <c r="R51" s="38"/>
      <c r="S51" s="38"/>
      <c r="T51" s="38"/>
      <c r="W51" s="43"/>
      <c r="X51" s="44"/>
      <c r="Y51" s="43"/>
      <c r="Z51" s="43"/>
      <c r="AA51" s="30">
        <f>IF($H51=$AD$3,$D51,0)</f>
        <v>0</v>
      </c>
      <c r="AB51" s="42">
        <f>IF($H51=$AD$3,$J51,0)</f>
        <v>0</v>
      </c>
      <c r="AE51" s="30">
        <f>IF($H51=$AD$3,$D51,0)</f>
        <v>0</v>
      </c>
    </row>
    <row r="52" spans="1:31" x14ac:dyDescent="0.2">
      <c r="A52" s="30" t="s">
        <v>122</v>
      </c>
      <c r="B52" s="189" t="s">
        <v>123</v>
      </c>
      <c r="C52" s="189"/>
      <c r="D52" s="40"/>
      <c r="E52" s="40"/>
      <c r="F52" s="41" t="s">
        <v>15</v>
      </c>
      <c r="G52" s="30"/>
      <c r="H52" s="41" t="s">
        <v>14</v>
      </c>
      <c r="I52" s="42" t="str">
        <f t="shared" si="0"/>
        <v/>
      </c>
      <c r="J52" s="42">
        <f t="shared" si="1"/>
        <v>0</v>
      </c>
      <c r="K52" s="38"/>
      <c r="L52" s="30">
        <v>21</v>
      </c>
      <c r="M52" s="59"/>
      <c r="N52" s="59"/>
      <c r="O52" s="38"/>
      <c r="P52" s="38"/>
      <c r="Q52" s="38"/>
      <c r="R52" s="38"/>
      <c r="S52" s="38"/>
      <c r="T52" s="38"/>
      <c r="W52" s="30">
        <f>IF($H52=$AD$3,$D52,0)</f>
        <v>0</v>
      </c>
      <c r="X52" s="42">
        <f>IF($H52=$AD$3,$J52,0)</f>
        <v>0</v>
      </c>
      <c r="Y52" s="43"/>
      <c r="Z52" s="43"/>
      <c r="AA52" s="43"/>
      <c r="AB52" s="44"/>
      <c r="AE52" s="43"/>
    </row>
    <row r="53" spans="1:31" x14ac:dyDescent="0.2">
      <c r="A53" s="30" t="s">
        <v>124</v>
      </c>
      <c r="B53" s="189" t="s">
        <v>125</v>
      </c>
      <c r="C53" s="189"/>
      <c r="D53" s="40"/>
      <c r="E53" s="40"/>
      <c r="F53" s="41" t="s">
        <v>15</v>
      </c>
      <c r="G53" s="30"/>
      <c r="H53" s="41" t="s">
        <v>14</v>
      </c>
      <c r="I53" s="42" t="str">
        <f t="shared" si="0"/>
        <v/>
      </c>
      <c r="J53" s="42">
        <f t="shared" si="1"/>
        <v>0</v>
      </c>
      <c r="K53" s="38"/>
      <c r="L53" s="30">
        <v>22</v>
      </c>
      <c r="M53" s="59"/>
      <c r="N53" s="59"/>
      <c r="O53" s="38"/>
      <c r="P53" s="38"/>
      <c r="Q53" s="38"/>
      <c r="R53" s="38"/>
      <c r="S53" s="38"/>
      <c r="T53" s="38"/>
      <c r="W53" s="43"/>
      <c r="X53" s="44"/>
      <c r="Y53" s="43"/>
      <c r="Z53" s="43"/>
      <c r="AA53" s="30">
        <f>IF($H53=$AD$3,$D53,0)</f>
        <v>0</v>
      </c>
      <c r="AB53" s="42">
        <f>IF($H53=$AD$3,$J53,0)</f>
        <v>0</v>
      </c>
      <c r="AE53" s="30">
        <f>IF($H53=$AD$3,$D53,0)</f>
        <v>0</v>
      </c>
    </row>
    <row r="54" spans="1:31" x14ac:dyDescent="0.2">
      <c r="A54" s="30" t="s">
        <v>126</v>
      </c>
      <c r="B54" s="189" t="s">
        <v>127</v>
      </c>
      <c r="C54" s="189"/>
      <c r="D54" s="40"/>
      <c r="E54" s="40"/>
      <c r="F54" s="41" t="s">
        <v>15</v>
      </c>
      <c r="G54" s="30"/>
      <c r="H54" s="41" t="s">
        <v>14</v>
      </c>
      <c r="I54" s="42" t="str">
        <f t="shared" si="0"/>
        <v/>
      </c>
      <c r="J54" s="42">
        <f t="shared" si="1"/>
        <v>0</v>
      </c>
      <c r="K54" s="38"/>
      <c r="L54" s="30">
        <v>23</v>
      </c>
      <c r="M54" s="40"/>
      <c r="N54" s="40"/>
      <c r="O54" s="38"/>
      <c r="P54" s="38"/>
      <c r="Q54" s="38"/>
      <c r="R54" s="38"/>
      <c r="S54" s="38"/>
      <c r="T54" s="38"/>
      <c r="W54" s="30">
        <f>IF($H54=$AD$3,$D54,0)</f>
        <v>0</v>
      </c>
      <c r="X54" s="42">
        <f>IF($H54=$AD$3,$J54,0)</f>
        <v>0</v>
      </c>
      <c r="Y54" s="43"/>
      <c r="Z54" s="43"/>
      <c r="AA54" s="43"/>
      <c r="AB54" s="44"/>
      <c r="AE54" s="43"/>
    </row>
    <row r="55" spans="1:31" x14ac:dyDescent="0.2">
      <c r="A55" s="30" t="s">
        <v>128</v>
      </c>
      <c r="B55" s="189" t="s">
        <v>129</v>
      </c>
      <c r="C55" s="189"/>
      <c r="D55" s="40"/>
      <c r="E55" s="40"/>
      <c r="F55" s="41" t="s">
        <v>15</v>
      </c>
      <c r="G55" s="30"/>
      <c r="H55" s="41" t="s">
        <v>14</v>
      </c>
      <c r="I55" s="42" t="str">
        <f t="shared" si="0"/>
        <v/>
      </c>
      <c r="J55" s="42">
        <f t="shared" si="1"/>
        <v>0</v>
      </c>
      <c r="K55" s="38"/>
      <c r="L55" s="30">
        <v>24</v>
      </c>
      <c r="M55" s="59"/>
      <c r="N55" s="59"/>
      <c r="O55" s="38"/>
      <c r="P55" s="38"/>
      <c r="Q55" s="38"/>
      <c r="R55" s="38"/>
      <c r="S55" s="38"/>
      <c r="T55" s="38"/>
      <c r="W55" s="43"/>
      <c r="X55" s="44"/>
      <c r="Y55" s="43"/>
      <c r="Z55" s="43"/>
      <c r="AA55" s="30">
        <f>IF($H55=$AD$3,$D55,0)</f>
        <v>0</v>
      </c>
      <c r="AB55" s="42">
        <f>IF($H55=$AD$3,$J55,0)</f>
        <v>0</v>
      </c>
      <c r="AE55" s="30">
        <f>IF($H55=$AD$3,$D55,0)</f>
        <v>0</v>
      </c>
    </row>
    <row r="56" spans="1:31" x14ac:dyDescent="0.2">
      <c r="A56" s="30" t="s">
        <v>130</v>
      </c>
      <c r="B56" s="189" t="s">
        <v>131</v>
      </c>
      <c r="C56" s="189"/>
      <c r="D56" s="40"/>
      <c r="E56" s="40"/>
      <c r="F56" s="41" t="s">
        <v>15</v>
      </c>
      <c r="G56" s="30"/>
      <c r="H56" s="41" t="s">
        <v>14</v>
      </c>
      <c r="I56" s="42" t="str">
        <f t="shared" si="0"/>
        <v/>
      </c>
      <c r="J56" s="42">
        <f t="shared" si="1"/>
        <v>0</v>
      </c>
      <c r="K56" s="38"/>
      <c r="L56" s="30">
        <v>25</v>
      </c>
      <c r="M56" s="59"/>
      <c r="N56" s="59"/>
      <c r="O56" s="38"/>
      <c r="P56" s="38"/>
      <c r="Q56" s="38"/>
      <c r="R56" s="38"/>
      <c r="S56" s="38"/>
      <c r="T56" s="38"/>
      <c r="W56" s="30">
        <f>IF($H56=$AD$3,$D56,0)</f>
        <v>0</v>
      </c>
      <c r="X56" s="42">
        <f>IF($H56=$AD$3,$J56,0)</f>
        <v>0</v>
      </c>
      <c r="Y56" s="43"/>
      <c r="Z56" s="43"/>
      <c r="AA56" s="43"/>
      <c r="AB56" s="44"/>
      <c r="AE56" s="43"/>
    </row>
    <row r="57" spans="1:31" x14ac:dyDescent="0.2">
      <c r="B57" s="191" t="s">
        <v>78</v>
      </c>
      <c r="C57" s="191"/>
      <c r="D57" s="51">
        <f>IFERROR(W57,0)</f>
        <v>0</v>
      </c>
      <c r="G57" s="191" t="s">
        <v>79</v>
      </c>
      <c r="H57" s="191"/>
      <c r="I57" s="191"/>
      <c r="J57" s="54">
        <f>J37</f>
        <v>0</v>
      </c>
      <c r="K57" s="38"/>
      <c r="L57" s="30">
        <v>26</v>
      </c>
      <c r="M57" s="40"/>
      <c r="N57" s="40"/>
      <c r="O57" s="53"/>
      <c r="P57" s="53"/>
      <c r="Q57" s="53"/>
      <c r="R57" s="53"/>
      <c r="S57" s="53"/>
      <c r="T57" s="53"/>
      <c r="W57" s="55">
        <f t="shared" ref="W57:AB57" si="2">SUM(W$34:W$56)</f>
        <v>0</v>
      </c>
      <c r="X57" s="56">
        <f t="shared" si="2"/>
        <v>0</v>
      </c>
      <c r="Y57" s="55">
        <f t="shared" si="2"/>
        <v>0</v>
      </c>
      <c r="Z57" s="56">
        <f t="shared" si="2"/>
        <v>0</v>
      </c>
      <c r="AA57" s="55">
        <f t="shared" si="2"/>
        <v>0</v>
      </c>
      <c r="AB57" s="56">
        <f t="shared" si="2"/>
        <v>0</v>
      </c>
      <c r="AE57" s="56">
        <f>SUM(AE$34:AE$56)</f>
        <v>0</v>
      </c>
    </row>
    <row r="58" spans="1:31" x14ac:dyDescent="0.2">
      <c r="B58" s="191" t="s">
        <v>132</v>
      </c>
      <c r="C58" s="191"/>
      <c r="D58" s="51">
        <f>IFERROR(Y57,0)</f>
        <v>0</v>
      </c>
      <c r="G58" s="191" t="s">
        <v>82</v>
      </c>
      <c r="H58" s="191"/>
      <c r="I58" s="191"/>
      <c r="J58" s="54">
        <f>J36+J39</f>
        <v>0</v>
      </c>
      <c r="K58" s="38"/>
      <c r="L58" s="30">
        <v>27</v>
      </c>
      <c r="M58" s="59"/>
      <c r="N58" s="59"/>
      <c r="O58" s="24"/>
      <c r="P58" s="24"/>
      <c r="Q58" s="24"/>
      <c r="R58" s="24"/>
      <c r="S58" s="24"/>
      <c r="T58" s="24"/>
    </row>
    <row r="59" spans="1:31" x14ac:dyDescent="0.2">
      <c r="B59" s="191" t="s">
        <v>133</v>
      </c>
      <c r="C59" s="191"/>
      <c r="D59" s="51">
        <f>IFERROR(AA57,0)</f>
        <v>0</v>
      </c>
      <c r="G59" s="191" t="s">
        <v>84</v>
      </c>
      <c r="H59" s="191"/>
      <c r="I59" s="191"/>
      <c r="J59" s="54">
        <f>IFERROR(X57,0)</f>
        <v>0</v>
      </c>
      <c r="K59" s="38"/>
      <c r="L59" s="30">
        <v>28</v>
      </c>
      <c r="M59" s="59"/>
      <c r="N59" s="59"/>
      <c r="O59" s="37"/>
      <c r="P59" s="37"/>
      <c r="Q59" s="37"/>
      <c r="R59" s="37"/>
      <c r="S59" s="37"/>
      <c r="T59" s="37"/>
      <c r="W59"/>
      <c r="X59"/>
      <c r="Y59"/>
      <c r="Z59"/>
      <c r="AA59"/>
      <c r="AB59"/>
      <c r="AC59"/>
      <c r="AD59"/>
      <c r="AE59"/>
    </row>
    <row r="60" spans="1:31" x14ac:dyDescent="0.2">
      <c r="B60" s="192" t="s">
        <v>81</v>
      </c>
      <c r="C60" s="192"/>
      <c r="D60" s="57">
        <f>SUM(D57:D59)</f>
        <v>0</v>
      </c>
      <c r="G60" s="191" t="s">
        <v>134</v>
      </c>
      <c r="H60" s="191"/>
      <c r="I60" s="191"/>
      <c r="J60" s="54">
        <f>IFERROR(Z57,0)</f>
        <v>0</v>
      </c>
      <c r="K60" s="38"/>
      <c r="L60" s="30">
        <v>29</v>
      </c>
      <c r="M60" s="40"/>
      <c r="N60" s="40"/>
      <c r="W60"/>
      <c r="X60"/>
      <c r="Y60"/>
      <c r="Z60"/>
      <c r="AA60"/>
      <c r="AB60"/>
      <c r="AC60"/>
      <c r="AD60"/>
      <c r="AE60"/>
    </row>
    <row r="61" spans="1:31" x14ac:dyDescent="0.2">
      <c r="D61" s="24"/>
      <c r="G61" s="191" t="s">
        <v>135</v>
      </c>
      <c r="H61" s="191"/>
      <c r="I61" s="191"/>
      <c r="J61" s="54">
        <f>IFERROR(AB57,0)</f>
        <v>0</v>
      </c>
      <c r="K61" s="38"/>
      <c r="L61" s="30">
        <v>30</v>
      </c>
      <c r="M61" s="59"/>
      <c r="N61" s="59"/>
      <c r="O61" s="38"/>
      <c r="P61" s="38"/>
      <c r="Q61" s="38"/>
      <c r="R61" s="38"/>
      <c r="S61" s="38"/>
      <c r="T61" s="38"/>
      <c r="W61"/>
      <c r="X61"/>
      <c r="Y61"/>
      <c r="Z61"/>
      <c r="AA61"/>
      <c r="AB61"/>
      <c r="AC61"/>
      <c r="AD61"/>
      <c r="AE61"/>
    </row>
    <row r="62" spans="1:31" x14ac:dyDescent="0.2">
      <c r="D62" s="24"/>
      <c r="G62" s="192" t="s">
        <v>88</v>
      </c>
      <c r="H62" s="192"/>
      <c r="I62" s="192"/>
      <c r="J62" s="58">
        <f>SUM(J57:J61)</f>
        <v>0</v>
      </c>
      <c r="K62" s="53"/>
      <c r="L62" s="38"/>
      <c r="M62" s="38"/>
      <c r="N62" s="38"/>
      <c r="O62" s="38"/>
      <c r="P62" s="38"/>
      <c r="Q62" s="38"/>
      <c r="R62" s="38"/>
      <c r="S62" s="38"/>
      <c r="T62" s="38"/>
      <c r="W62"/>
      <c r="X62"/>
      <c r="Y62"/>
      <c r="Z62"/>
      <c r="AA62"/>
      <c r="AB62"/>
      <c r="AC62"/>
      <c r="AD62"/>
      <c r="AE62"/>
    </row>
    <row r="63" spans="1:31" x14ac:dyDescent="0.2">
      <c r="D63" s="24"/>
      <c r="H63" s="24"/>
      <c r="I63" s="24"/>
      <c r="J63" s="24"/>
      <c r="K63" s="24"/>
      <c r="L63" s="187" t="s">
        <v>136</v>
      </c>
      <c r="M63" s="187"/>
      <c r="N63" s="187"/>
      <c r="O63" s="38"/>
      <c r="P63" s="38"/>
      <c r="Q63" s="38"/>
      <c r="R63" s="38"/>
      <c r="S63" s="38"/>
      <c r="T63" s="38"/>
      <c r="W63"/>
      <c r="X63"/>
      <c r="Y63"/>
      <c r="Z63"/>
      <c r="AA63"/>
      <c r="AB63"/>
      <c r="AC63"/>
      <c r="AD63"/>
      <c r="AE63"/>
    </row>
    <row r="64" spans="1:31" ht="12.75" customHeight="1" x14ac:dyDescent="0.2">
      <c r="A64" s="4" t="s">
        <v>137</v>
      </c>
      <c r="B64" s="4"/>
      <c r="C64" s="4"/>
      <c r="D64" s="4" t="s">
        <v>38</v>
      </c>
      <c r="E64" s="4" t="s">
        <v>39</v>
      </c>
      <c r="F64" s="4" t="s">
        <v>40</v>
      </c>
      <c r="G64" s="4" t="s">
        <v>41</v>
      </c>
      <c r="H64" s="4" t="s">
        <v>42</v>
      </c>
      <c r="I64" s="4" t="s">
        <v>43</v>
      </c>
      <c r="J64" s="4" t="s">
        <v>44</v>
      </c>
      <c r="K64" s="37"/>
      <c r="L64" s="194" t="s">
        <v>138</v>
      </c>
      <c r="M64" s="194"/>
      <c r="N64" s="194"/>
      <c r="O64" s="38"/>
      <c r="P64" s="38"/>
      <c r="Q64" s="38"/>
      <c r="R64" s="38"/>
      <c r="S64" s="38"/>
      <c r="T64" s="38"/>
      <c r="W64" s="3" t="s">
        <v>45</v>
      </c>
      <c r="X64" s="3"/>
      <c r="Y64" s="3" t="s">
        <v>139</v>
      </c>
      <c r="Z64" s="3"/>
      <c r="AA64" s="3" t="s">
        <v>140</v>
      </c>
      <c r="AB64" s="3"/>
      <c r="AE64" s="30" t="s">
        <v>96</v>
      </c>
    </row>
    <row r="65" spans="1:31" x14ac:dyDescent="0.2">
      <c r="A65" s="4"/>
      <c r="B65" s="4"/>
      <c r="C65" s="4"/>
      <c r="D65" s="4"/>
      <c r="E65" s="4"/>
      <c r="F65" s="4"/>
      <c r="G65" s="4"/>
      <c r="H65" s="4"/>
      <c r="I65" s="4"/>
      <c r="J65" s="4"/>
      <c r="L65" s="195" t="s">
        <v>141</v>
      </c>
      <c r="M65" s="195"/>
      <c r="N65" s="38"/>
      <c r="O65" s="38"/>
      <c r="P65" s="38"/>
      <c r="Q65" s="38"/>
      <c r="R65" s="38"/>
      <c r="S65" s="38"/>
      <c r="T65" s="38"/>
      <c r="W65" s="30" t="s">
        <v>47</v>
      </c>
      <c r="X65" s="30" t="s">
        <v>48</v>
      </c>
      <c r="Y65" s="30" t="s">
        <v>47</v>
      </c>
      <c r="Z65" s="30" t="s">
        <v>48</v>
      </c>
      <c r="AA65" s="30" t="s">
        <v>47</v>
      </c>
      <c r="AB65" s="30" t="s">
        <v>48</v>
      </c>
      <c r="AE65" s="30" t="s">
        <v>47</v>
      </c>
    </row>
    <row r="66" spans="1:31" x14ac:dyDescent="0.2">
      <c r="A66" s="30" t="s">
        <v>49</v>
      </c>
      <c r="B66" s="189" t="s">
        <v>142</v>
      </c>
      <c r="C66" s="189"/>
      <c r="D66" s="40"/>
      <c r="E66" s="40"/>
      <c r="F66" s="41" t="s">
        <v>15</v>
      </c>
      <c r="G66" s="30"/>
      <c r="H66" s="41" t="s">
        <v>14</v>
      </c>
      <c r="I66" s="42" t="str">
        <f>IF(H66=AD$3,IFERROR(INDEX($AE$2:$AF$10,MATCH(F66,$AE$2:$AE$10,0),2),""),"")</f>
        <v/>
      </c>
      <c r="J66" s="42">
        <f>IF(H66=AD$3,D66*E66*I66,0)</f>
        <v>0</v>
      </c>
      <c r="K66" s="38"/>
      <c r="L66" s="60" t="s">
        <v>143</v>
      </c>
      <c r="M66" s="60" t="s">
        <v>144</v>
      </c>
      <c r="N66" s="38"/>
      <c r="O66" s="38"/>
      <c r="P66" s="38"/>
      <c r="Q66" s="38"/>
      <c r="R66" s="38"/>
      <c r="S66" s="38"/>
      <c r="T66" s="38"/>
      <c r="W66" s="43"/>
      <c r="X66" s="44"/>
      <c r="Y66" s="30">
        <f>IF($H66=$AD$3,$D66,0)</f>
        <v>0</v>
      </c>
      <c r="Z66" s="42">
        <f>IF($H66=$AD$3,$J66,0)</f>
        <v>0</v>
      </c>
      <c r="AA66" s="43"/>
      <c r="AB66" s="44"/>
      <c r="AE66" s="43"/>
    </row>
    <row r="67" spans="1:31" x14ac:dyDescent="0.2">
      <c r="A67" s="28"/>
      <c r="B67" s="190" t="s">
        <v>58</v>
      </c>
      <c r="C67" s="190"/>
      <c r="D67" s="30"/>
      <c r="E67" s="30"/>
      <c r="F67" s="30"/>
      <c r="G67" s="30">
        <f>IF(OR(G$16="",G$16=0),0,G$16)</f>
        <v>0</v>
      </c>
      <c r="H67" s="41" t="s">
        <v>14</v>
      </c>
      <c r="I67" s="42"/>
      <c r="J67" s="42">
        <f>IF(H67=AD$3,G67*2*M$11,0)</f>
        <v>0</v>
      </c>
      <c r="K67" s="38"/>
      <c r="L67" s="61">
        <v>5</v>
      </c>
      <c r="M67" s="62">
        <f t="shared" ref="M67:M78" si="3">L67/60</f>
        <v>8.3333333333333329E-2</v>
      </c>
      <c r="N67" s="38"/>
      <c r="O67" s="38"/>
      <c r="P67" s="38"/>
      <c r="Q67" s="38"/>
      <c r="R67" s="38"/>
      <c r="S67" s="38"/>
      <c r="T67" s="38"/>
      <c r="W67" s="43"/>
      <c r="X67" s="44"/>
      <c r="Y67" s="43"/>
      <c r="Z67" s="44"/>
      <c r="AA67" s="43"/>
      <c r="AB67" s="44"/>
      <c r="AE67" s="43"/>
    </row>
    <row r="68" spans="1:31" x14ac:dyDescent="0.2">
      <c r="A68" s="30" t="s">
        <v>52</v>
      </c>
      <c r="B68" s="189" t="s">
        <v>145</v>
      </c>
      <c r="C68" s="189"/>
      <c r="D68" s="40"/>
      <c r="E68" s="40"/>
      <c r="F68" s="41" t="s">
        <v>15</v>
      </c>
      <c r="G68" s="30"/>
      <c r="H68" s="41" t="s">
        <v>14</v>
      </c>
      <c r="I68" s="42" t="str">
        <f t="shared" ref="I68:I76" si="4">IF(H68=AD$3,IFERROR(INDEX($AE$2:$AF$10,MATCH(F68,$AE$2:$AE$10,0),2),""),"")</f>
        <v/>
      </c>
      <c r="J68" s="42">
        <f t="shared" ref="J68:J76" si="5">IF(H68=AD$3,D68*E68*I68,0)</f>
        <v>0</v>
      </c>
      <c r="K68" s="38"/>
      <c r="L68" s="61">
        <v>10</v>
      </c>
      <c r="M68" s="62">
        <f t="shared" si="3"/>
        <v>0.16666666666666666</v>
      </c>
      <c r="N68" s="53"/>
      <c r="O68" s="38"/>
      <c r="P68" s="38"/>
      <c r="Q68" s="38"/>
      <c r="R68" s="38"/>
      <c r="S68" s="38"/>
      <c r="T68" s="38"/>
      <c r="W68" s="63"/>
      <c r="X68" s="63"/>
      <c r="Y68" s="30">
        <f>IF($H68=$AD$3,$D68,0)</f>
        <v>0</v>
      </c>
      <c r="Z68" s="42">
        <f>IF($H68=$AD$3,$J68,0)</f>
        <v>0</v>
      </c>
      <c r="AA68" s="43"/>
      <c r="AB68" s="44"/>
      <c r="AE68" s="30">
        <f>IF($H68=$AD$3,$D68,0)</f>
        <v>0</v>
      </c>
    </row>
    <row r="69" spans="1:31" x14ac:dyDescent="0.2">
      <c r="A69" s="30" t="s">
        <v>56</v>
      </c>
      <c r="B69" s="189" t="s">
        <v>146</v>
      </c>
      <c r="C69" s="189"/>
      <c r="D69" s="40"/>
      <c r="E69" s="40"/>
      <c r="F69" s="41" t="s">
        <v>15</v>
      </c>
      <c r="G69" s="30"/>
      <c r="H69" s="41" t="s">
        <v>14</v>
      </c>
      <c r="I69" s="42" t="str">
        <f t="shared" si="4"/>
        <v/>
      </c>
      <c r="J69" s="42">
        <f t="shared" si="5"/>
        <v>0</v>
      </c>
      <c r="K69" s="38"/>
      <c r="L69" s="61">
        <v>15</v>
      </c>
      <c r="M69" s="62">
        <f t="shared" si="3"/>
        <v>0.25</v>
      </c>
      <c r="N69" s="24"/>
      <c r="O69" s="38"/>
      <c r="P69" s="38"/>
      <c r="Q69" s="38"/>
      <c r="R69" s="38"/>
      <c r="S69" s="38"/>
      <c r="T69" s="38"/>
      <c r="W69" s="43"/>
      <c r="X69" s="44"/>
      <c r="Y69" s="30">
        <f>IF($H69=$AD$3,$D69,0)</f>
        <v>0</v>
      </c>
      <c r="Z69" s="42">
        <f>IF($H69=$AD$3,$J69,0)</f>
        <v>0</v>
      </c>
      <c r="AA69" s="43"/>
      <c r="AB69" s="44"/>
      <c r="AE69" s="30">
        <f>IF($H69=$AD$3,$D69,0)</f>
        <v>0</v>
      </c>
    </row>
    <row r="70" spans="1:31" x14ac:dyDescent="0.2">
      <c r="A70" s="30" t="s">
        <v>59</v>
      </c>
      <c r="B70" s="189" t="s">
        <v>147</v>
      </c>
      <c r="C70" s="189"/>
      <c r="D70" s="40"/>
      <c r="E70" s="40"/>
      <c r="F70" s="41" t="s">
        <v>15</v>
      </c>
      <c r="G70" s="30"/>
      <c r="H70" s="41" t="s">
        <v>14</v>
      </c>
      <c r="I70" s="42" t="str">
        <f t="shared" si="4"/>
        <v/>
      </c>
      <c r="J70" s="42">
        <f t="shared" si="5"/>
        <v>0</v>
      </c>
      <c r="K70" s="38"/>
      <c r="L70" s="61">
        <v>20</v>
      </c>
      <c r="M70" s="62">
        <f t="shared" si="3"/>
        <v>0.33333333333333331</v>
      </c>
      <c r="N70" s="37"/>
      <c r="O70" s="38"/>
      <c r="P70" s="38"/>
      <c r="Q70" s="38"/>
      <c r="R70" s="38"/>
      <c r="S70" s="38"/>
      <c r="T70" s="38"/>
      <c r="W70" s="43"/>
      <c r="X70" s="44"/>
      <c r="Y70" s="30">
        <f>IF($H70=$AD$3,$D70,0)</f>
        <v>0</v>
      </c>
      <c r="Z70" s="42">
        <f>IF($H70=$AD$3,$J70,0)</f>
        <v>0</v>
      </c>
      <c r="AA70" s="43"/>
      <c r="AB70" s="44"/>
      <c r="AE70" s="30">
        <f>IF($H70=$AD$3,$D70,0)</f>
        <v>0</v>
      </c>
    </row>
    <row r="71" spans="1:31" x14ac:dyDescent="0.2">
      <c r="A71" s="30" t="s">
        <v>62</v>
      </c>
      <c r="B71" s="189" t="s">
        <v>148</v>
      </c>
      <c r="C71" s="189"/>
      <c r="D71" s="40"/>
      <c r="E71" s="40"/>
      <c r="F71" s="41" t="s">
        <v>15</v>
      </c>
      <c r="G71" s="30"/>
      <c r="H71" s="41" t="s">
        <v>14</v>
      </c>
      <c r="I71" s="42" t="str">
        <f t="shared" si="4"/>
        <v/>
      </c>
      <c r="J71" s="42">
        <f t="shared" si="5"/>
        <v>0</v>
      </c>
      <c r="K71" s="38"/>
      <c r="L71" s="61">
        <v>25</v>
      </c>
      <c r="M71" s="62">
        <f t="shared" si="3"/>
        <v>0.41666666666666669</v>
      </c>
      <c r="O71" s="38"/>
      <c r="P71" s="38"/>
      <c r="Q71" s="38"/>
      <c r="R71" s="38"/>
      <c r="S71" s="38"/>
      <c r="T71" s="38"/>
      <c r="W71" s="63"/>
      <c r="X71" s="63"/>
      <c r="Y71" s="30">
        <f>IF($H71=$AD$3,$D71,0)</f>
        <v>0</v>
      </c>
      <c r="Z71" s="42">
        <f>IF($H71=$AD$3,$J71,0)</f>
        <v>0</v>
      </c>
      <c r="AA71" s="43"/>
      <c r="AB71" s="44"/>
      <c r="AE71" s="43"/>
    </row>
    <row r="72" spans="1:31" x14ac:dyDescent="0.2">
      <c r="A72" s="30" t="s">
        <v>67</v>
      </c>
      <c r="B72" s="189" t="s">
        <v>149</v>
      </c>
      <c r="C72" s="189"/>
      <c r="D72" s="40"/>
      <c r="E72" s="40"/>
      <c r="F72" s="41" t="s">
        <v>15</v>
      </c>
      <c r="G72" s="30"/>
      <c r="H72" s="41" t="s">
        <v>14</v>
      </c>
      <c r="I72" s="42" t="str">
        <f t="shared" si="4"/>
        <v/>
      </c>
      <c r="J72" s="42">
        <f t="shared" si="5"/>
        <v>0</v>
      </c>
      <c r="K72" s="38"/>
      <c r="L72" s="61">
        <v>30</v>
      </c>
      <c r="M72" s="62">
        <f t="shared" si="3"/>
        <v>0.5</v>
      </c>
      <c r="N72" s="38"/>
      <c r="O72" s="38"/>
      <c r="P72" s="38"/>
      <c r="Q72" s="38"/>
      <c r="R72" s="38"/>
      <c r="S72" s="38"/>
      <c r="T72" s="38"/>
      <c r="W72" s="43"/>
      <c r="X72" s="44"/>
      <c r="Y72" s="30">
        <f>IF($H72=$AD$3,$D72,0)</f>
        <v>0</v>
      </c>
      <c r="Z72" s="42">
        <f>IF($H72=$AD$3,$J72,0)</f>
        <v>0</v>
      </c>
      <c r="AA72" s="43"/>
      <c r="AB72" s="44"/>
      <c r="AE72" s="30">
        <f>IF($H72=$AD$3,$D72,0)</f>
        <v>0</v>
      </c>
    </row>
    <row r="73" spans="1:31" x14ac:dyDescent="0.2">
      <c r="A73" s="30" t="s">
        <v>73</v>
      </c>
      <c r="B73" s="189" t="s">
        <v>150</v>
      </c>
      <c r="C73" s="189"/>
      <c r="D73" s="40"/>
      <c r="E73" s="40"/>
      <c r="F73" s="41" t="s">
        <v>15</v>
      </c>
      <c r="G73" s="30"/>
      <c r="H73" s="41" t="s">
        <v>14</v>
      </c>
      <c r="I73" s="42" t="str">
        <f t="shared" si="4"/>
        <v/>
      </c>
      <c r="J73" s="42">
        <f t="shared" si="5"/>
        <v>0</v>
      </c>
      <c r="K73" s="38"/>
      <c r="L73" s="61">
        <v>35</v>
      </c>
      <c r="M73" s="62">
        <f t="shared" si="3"/>
        <v>0.58333333333333337</v>
      </c>
      <c r="N73" s="38"/>
      <c r="O73" s="38"/>
      <c r="P73" s="38"/>
      <c r="Q73" s="38"/>
      <c r="R73" s="38"/>
      <c r="S73" s="38"/>
      <c r="T73" s="38"/>
      <c r="W73" s="43"/>
      <c r="X73" s="44"/>
      <c r="Y73" s="43"/>
      <c r="Z73" s="44"/>
      <c r="AA73" s="30">
        <f>IF($H73=$AD$3,$D73,0)</f>
        <v>0</v>
      </c>
      <c r="AB73" s="42">
        <f>IF($H73=$AD$3,$J73,0)</f>
        <v>0</v>
      </c>
      <c r="AE73" s="30">
        <f>IF($H73=$AD$3,$D73,0)</f>
        <v>0</v>
      </c>
    </row>
    <row r="74" spans="1:31" x14ac:dyDescent="0.2">
      <c r="A74" s="30" t="s">
        <v>75</v>
      </c>
      <c r="B74" s="189" t="s">
        <v>151</v>
      </c>
      <c r="C74" s="189"/>
      <c r="D74" s="40"/>
      <c r="E74" s="40"/>
      <c r="F74" s="41" t="s">
        <v>15</v>
      </c>
      <c r="G74" s="30"/>
      <c r="H74" s="41" t="s">
        <v>14</v>
      </c>
      <c r="I74" s="42" t="str">
        <f t="shared" si="4"/>
        <v/>
      </c>
      <c r="J74" s="42">
        <f t="shared" si="5"/>
        <v>0</v>
      </c>
      <c r="K74" s="38"/>
      <c r="L74" s="61">
        <v>40</v>
      </c>
      <c r="M74" s="62">
        <f t="shared" si="3"/>
        <v>0.66666666666666663</v>
      </c>
      <c r="N74" s="38"/>
      <c r="O74" s="38"/>
      <c r="P74" s="38"/>
      <c r="Q74" s="38"/>
      <c r="R74" s="38"/>
      <c r="S74" s="38"/>
      <c r="T74" s="38"/>
      <c r="W74" s="30">
        <f>IF($H74=$AD$3,$D74,0)</f>
        <v>0</v>
      </c>
      <c r="X74" s="42">
        <f>IF($H74=$AD$3,$J74,0)</f>
        <v>0</v>
      </c>
      <c r="Y74" s="43"/>
      <c r="Z74" s="44"/>
      <c r="AA74" s="43"/>
      <c r="AB74" s="44"/>
      <c r="AE74" s="43"/>
    </row>
    <row r="75" spans="1:31" x14ac:dyDescent="0.2">
      <c r="A75" s="30" t="s">
        <v>108</v>
      </c>
      <c r="B75" s="189" t="s">
        <v>152</v>
      </c>
      <c r="C75" s="189"/>
      <c r="D75" s="40"/>
      <c r="E75" s="40"/>
      <c r="F75" s="41" t="s">
        <v>15</v>
      </c>
      <c r="G75" s="30"/>
      <c r="H75" s="41" t="s">
        <v>14</v>
      </c>
      <c r="I75" s="42" t="str">
        <f t="shared" si="4"/>
        <v/>
      </c>
      <c r="J75" s="42">
        <f t="shared" si="5"/>
        <v>0</v>
      </c>
      <c r="K75" s="38"/>
      <c r="L75" s="61">
        <v>45</v>
      </c>
      <c r="M75" s="62">
        <f t="shared" si="3"/>
        <v>0.75</v>
      </c>
      <c r="N75" s="38"/>
      <c r="O75" s="38"/>
      <c r="P75" s="38"/>
      <c r="Q75" s="38"/>
      <c r="R75" s="38"/>
      <c r="S75" s="38"/>
      <c r="T75" s="38"/>
      <c r="W75" s="43"/>
      <c r="X75" s="44"/>
      <c r="Y75" s="43"/>
      <c r="Z75" s="44"/>
      <c r="AA75" s="30">
        <f>IF($H75=$AD$3,$D75,0)</f>
        <v>0</v>
      </c>
      <c r="AB75" s="42">
        <f>IF($H75=$AD$3,$J75,0)</f>
        <v>0</v>
      </c>
      <c r="AE75" s="30">
        <f>IF($H75=$AD$3,$D75,0)</f>
        <v>0</v>
      </c>
    </row>
    <row r="76" spans="1:31" x14ac:dyDescent="0.2">
      <c r="A76" s="30" t="s">
        <v>110</v>
      </c>
      <c r="B76" s="189" t="s">
        <v>153</v>
      </c>
      <c r="C76" s="189"/>
      <c r="D76" s="40"/>
      <c r="E76" s="40"/>
      <c r="F76" s="41" t="s">
        <v>15</v>
      </c>
      <c r="G76" s="30"/>
      <c r="H76" s="41" t="s">
        <v>14</v>
      </c>
      <c r="I76" s="42" t="str">
        <f t="shared" si="4"/>
        <v/>
      </c>
      <c r="J76" s="42">
        <f t="shared" si="5"/>
        <v>0</v>
      </c>
      <c r="K76" s="38"/>
      <c r="L76" s="61">
        <v>50</v>
      </c>
      <c r="M76" s="62">
        <f t="shared" si="3"/>
        <v>0.83333333333333337</v>
      </c>
      <c r="N76" s="38"/>
      <c r="O76" s="53"/>
      <c r="P76" s="53"/>
      <c r="Q76" s="53"/>
      <c r="R76" s="53"/>
      <c r="S76" s="53"/>
      <c r="T76" s="53"/>
      <c r="W76" s="30">
        <f>IF($H76=$AD$3,$D76,0)</f>
        <v>0</v>
      </c>
      <c r="X76" s="42">
        <f>IF($H76=$AD$3,$J76,0)</f>
        <v>0</v>
      </c>
      <c r="Y76" s="43"/>
      <c r="Z76" s="44"/>
      <c r="AA76" s="43"/>
      <c r="AB76" s="44"/>
      <c r="AE76" s="43"/>
    </row>
    <row r="77" spans="1:31" x14ac:dyDescent="0.2">
      <c r="B77" s="191" t="s">
        <v>78</v>
      </c>
      <c r="C77" s="191"/>
      <c r="D77" s="51">
        <f>IFERROR(W77,0)</f>
        <v>0</v>
      </c>
      <c r="G77" s="191" t="s">
        <v>82</v>
      </c>
      <c r="H77" s="191"/>
      <c r="I77" s="191"/>
      <c r="J77" s="54">
        <f>J67</f>
        <v>0</v>
      </c>
      <c r="K77" s="38"/>
      <c r="L77" s="61">
        <v>55</v>
      </c>
      <c r="M77" s="62">
        <f t="shared" si="3"/>
        <v>0.91666666666666663</v>
      </c>
      <c r="N77" s="24"/>
      <c r="O77" s="24"/>
      <c r="P77" s="24"/>
      <c r="Q77" s="24"/>
      <c r="R77" s="24"/>
      <c r="S77" s="24"/>
      <c r="T77" s="24"/>
      <c r="W77" s="55">
        <f t="shared" ref="W77:AB77" si="6">SUM(W66:W76)</f>
        <v>0</v>
      </c>
      <c r="X77" s="56">
        <f t="shared" si="6"/>
        <v>0</v>
      </c>
      <c r="Y77" s="55">
        <f t="shared" si="6"/>
        <v>0</v>
      </c>
      <c r="Z77" s="56">
        <f t="shared" si="6"/>
        <v>0</v>
      </c>
      <c r="AA77" s="55">
        <f t="shared" si="6"/>
        <v>0</v>
      </c>
      <c r="AB77" s="56">
        <f t="shared" si="6"/>
        <v>0</v>
      </c>
      <c r="AE77" s="56">
        <f>SUM(AE66:AE76)</f>
        <v>0</v>
      </c>
    </row>
    <row r="78" spans="1:31" x14ac:dyDescent="0.2">
      <c r="B78" s="191" t="s">
        <v>154</v>
      </c>
      <c r="C78" s="191"/>
      <c r="D78" s="51">
        <f>IFERROR(Y77,0)</f>
        <v>0</v>
      </c>
      <c r="G78" s="191" t="s">
        <v>84</v>
      </c>
      <c r="H78" s="191"/>
      <c r="I78" s="191"/>
      <c r="J78" s="54">
        <f>IFERROR(X77,0)</f>
        <v>0</v>
      </c>
      <c r="K78" s="38"/>
      <c r="L78" s="61">
        <v>60</v>
      </c>
      <c r="M78" s="61">
        <f t="shared" si="3"/>
        <v>1</v>
      </c>
      <c r="N78" s="38"/>
      <c r="O78" s="37"/>
      <c r="P78" s="37"/>
      <c r="Q78" s="37"/>
      <c r="R78" s="37"/>
      <c r="S78" s="37"/>
      <c r="T78" s="37"/>
      <c r="W78"/>
      <c r="X78"/>
      <c r="Y78"/>
      <c r="Z78"/>
      <c r="AA78"/>
      <c r="AB78"/>
      <c r="AC78"/>
      <c r="AD78"/>
      <c r="AE78"/>
    </row>
    <row r="79" spans="1:31" x14ac:dyDescent="0.2">
      <c r="B79" s="191" t="s">
        <v>155</v>
      </c>
      <c r="C79" s="191"/>
      <c r="D79" s="51">
        <f>IFERROR(AA77,0)</f>
        <v>0</v>
      </c>
      <c r="G79" s="191" t="s">
        <v>156</v>
      </c>
      <c r="H79" s="191"/>
      <c r="I79" s="191"/>
      <c r="J79" s="54">
        <f>IFERROR(Z77,0)</f>
        <v>0</v>
      </c>
      <c r="K79" s="38"/>
      <c r="L79" s="64"/>
      <c r="M79" s="64"/>
      <c r="N79" s="38"/>
      <c r="W79"/>
      <c r="X79"/>
      <c r="Y79"/>
      <c r="Z79"/>
      <c r="AA79"/>
      <c r="AB79"/>
      <c r="AC79"/>
      <c r="AD79"/>
      <c r="AE79"/>
    </row>
    <row r="80" spans="1:31" x14ac:dyDescent="0.2">
      <c r="B80" s="192" t="s">
        <v>81</v>
      </c>
      <c r="C80" s="192"/>
      <c r="D80" s="57">
        <f>SUM(D77:D79)</f>
        <v>0</v>
      </c>
      <c r="G80" s="191" t="s">
        <v>157</v>
      </c>
      <c r="H80" s="191"/>
      <c r="I80" s="191"/>
      <c r="J80" s="54">
        <f>IFERROR(AB77,0)</f>
        <v>0</v>
      </c>
      <c r="K80" s="38"/>
      <c r="W80"/>
      <c r="X80"/>
      <c r="Y80"/>
      <c r="Z80"/>
      <c r="AA80"/>
      <c r="AB80"/>
      <c r="AC80"/>
      <c r="AD80"/>
      <c r="AE80"/>
    </row>
    <row r="81" spans="1:31" x14ac:dyDescent="0.2">
      <c r="G81" s="192" t="s">
        <v>88</v>
      </c>
      <c r="H81" s="192"/>
      <c r="I81" s="192"/>
      <c r="J81" s="58">
        <f>SUM(J77:J80)</f>
        <v>0</v>
      </c>
      <c r="K81" s="53"/>
      <c r="L81" s="38"/>
      <c r="M81" s="38"/>
      <c r="N81" s="38"/>
      <c r="O81" s="38"/>
      <c r="P81" s="38"/>
      <c r="Q81" s="38"/>
      <c r="R81" s="38"/>
      <c r="S81" s="38"/>
      <c r="T81" s="38"/>
      <c r="W81"/>
      <c r="X81"/>
      <c r="Y81"/>
      <c r="Z81"/>
      <c r="AA81"/>
      <c r="AB81"/>
      <c r="AC81"/>
      <c r="AD81"/>
      <c r="AE81"/>
    </row>
    <row r="82" spans="1:31" x14ac:dyDescent="0.2">
      <c r="G82" s="24"/>
      <c r="H82" s="24"/>
      <c r="I82" s="24"/>
      <c r="J82" s="24"/>
      <c r="K82" s="24"/>
      <c r="L82" s="38"/>
      <c r="M82" s="38"/>
      <c r="N82" s="38"/>
      <c r="O82" s="38"/>
      <c r="P82" s="38"/>
      <c r="Q82" s="38"/>
      <c r="R82" s="38"/>
      <c r="S82" s="38"/>
      <c r="T82" s="38"/>
      <c r="W82"/>
      <c r="X82"/>
      <c r="Y82"/>
      <c r="Z82"/>
      <c r="AA82"/>
      <c r="AB82"/>
      <c r="AC82"/>
      <c r="AD82"/>
      <c r="AE82"/>
    </row>
    <row r="83" spans="1:31" ht="12.75" customHeight="1" x14ac:dyDescent="0.2">
      <c r="A83" s="4" t="s">
        <v>158</v>
      </c>
      <c r="B83" s="4"/>
      <c r="C83" s="4"/>
      <c r="D83" s="4" t="s">
        <v>38</v>
      </c>
      <c r="E83" s="4" t="s">
        <v>39</v>
      </c>
      <c r="F83" s="4" t="s">
        <v>40</v>
      </c>
      <c r="G83" s="4" t="s">
        <v>41</v>
      </c>
      <c r="H83" s="4" t="s">
        <v>42</v>
      </c>
      <c r="I83" s="4" t="s">
        <v>43</v>
      </c>
      <c r="J83" s="4" t="s">
        <v>44</v>
      </c>
      <c r="K83" s="37"/>
      <c r="L83" s="38"/>
      <c r="M83" s="38"/>
      <c r="N83" s="38"/>
      <c r="O83" s="38"/>
      <c r="P83" s="38"/>
      <c r="Q83" s="38"/>
      <c r="R83" s="38"/>
      <c r="S83" s="38"/>
      <c r="T83" s="38"/>
      <c r="W83" s="3" t="s">
        <v>159</v>
      </c>
      <c r="X83" s="3"/>
      <c r="Y83" s="3" t="s">
        <v>160</v>
      </c>
      <c r="Z83" s="3"/>
      <c r="AA83" s="3" t="s">
        <v>161</v>
      </c>
      <c r="AB83" s="3"/>
      <c r="AC83" s="3" t="s">
        <v>162</v>
      </c>
      <c r="AD83" s="3"/>
      <c r="AE83" s="30" t="s">
        <v>96</v>
      </c>
    </row>
    <row r="84" spans="1:31" x14ac:dyDescent="0.2">
      <c r="A84" s="4" t="s">
        <v>163</v>
      </c>
      <c r="B84" s="4"/>
      <c r="C84" s="4"/>
      <c r="D84" s="4"/>
      <c r="E84" s="4"/>
      <c r="F84" s="4"/>
      <c r="G84" s="4"/>
      <c r="H84" s="4"/>
      <c r="I84" s="4"/>
      <c r="J84" s="4"/>
      <c r="L84" s="38"/>
      <c r="M84" s="38"/>
      <c r="N84" s="38"/>
      <c r="O84" s="38"/>
      <c r="P84" s="38"/>
      <c r="Q84" s="38"/>
      <c r="R84" s="38"/>
      <c r="S84" s="38"/>
      <c r="T84" s="38"/>
      <c r="W84" s="30" t="s">
        <v>47</v>
      </c>
      <c r="X84" s="30" t="s">
        <v>48</v>
      </c>
      <c r="Y84" s="30" t="s">
        <v>47</v>
      </c>
      <c r="Z84" s="30" t="s">
        <v>48</v>
      </c>
      <c r="AA84" s="30" t="s">
        <v>47</v>
      </c>
      <c r="AB84" s="30" t="s">
        <v>48</v>
      </c>
      <c r="AC84" s="30" t="s">
        <v>47</v>
      </c>
      <c r="AD84" s="30" t="s">
        <v>48</v>
      </c>
      <c r="AE84" s="30" t="s">
        <v>47</v>
      </c>
    </row>
    <row r="85" spans="1:31" x14ac:dyDescent="0.2">
      <c r="A85" s="29"/>
      <c r="B85" s="4" t="s">
        <v>164</v>
      </c>
      <c r="C85" s="4"/>
      <c r="D85" s="37"/>
      <c r="E85" s="37"/>
      <c r="F85" s="37"/>
      <c r="G85" s="29"/>
      <c r="H85" s="30"/>
      <c r="I85" s="37"/>
      <c r="L85" s="38"/>
      <c r="M85" s="38"/>
      <c r="N85" s="38"/>
      <c r="O85" s="38"/>
      <c r="P85" s="38"/>
      <c r="Q85" s="38"/>
      <c r="R85" s="38"/>
      <c r="S85" s="38"/>
      <c r="T85" s="38"/>
      <c r="W85" s="30"/>
      <c r="X85" s="30"/>
      <c r="Y85" s="43"/>
      <c r="Z85" s="43"/>
      <c r="AA85" s="43"/>
      <c r="AB85" s="43"/>
      <c r="AC85" s="43"/>
      <c r="AD85" s="43"/>
      <c r="AE85" s="43"/>
    </row>
    <row r="86" spans="1:31" x14ac:dyDescent="0.2">
      <c r="A86" s="30" t="s">
        <v>49</v>
      </c>
      <c r="B86" s="189" t="s">
        <v>165</v>
      </c>
      <c r="C86" s="189"/>
      <c r="D86" s="40"/>
      <c r="E86" s="40"/>
      <c r="F86" s="41" t="s">
        <v>15</v>
      </c>
      <c r="G86" s="30"/>
      <c r="H86" s="41" t="s">
        <v>14</v>
      </c>
      <c r="I86" s="42" t="str">
        <f>IF(H86=AD$3,IFERROR(INDEX($AE$2:$AF$10,MATCH(F86,$AE$2:$AE$10,0),2),""),"")</f>
        <v/>
      </c>
      <c r="J86" s="42">
        <f>IF(H86=AD$3,D86*E86*I86,0)</f>
        <v>0</v>
      </c>
      <c r="K86" s="38"/>
      <c r="L86" s="38"/>
      <c r="M86" s="38"/>
      <c r="N86" s="38"/>
      <c r="O86" s="38"/>
      <c r="P86" s="38"/>
      <c r="Q86" s="38"/>
      <c r="R86" s="38"/>
      <c r="S86" s="38"/>
      <c r="T86" s="38"/>
      <c r="W86" s="30">
        <f>IF($H86=$AD$3,$D86,0)</f>
        <v>0</v>
      </c>
      <c r="X86" s="42">
        <f>IF($H86=$AD$3,$J86,0)</f>
        <v>0</v>
      </c>
      <c r="Y86" s="43"/>
      <c r="Z86" s="44"/>
      <c r="AA86" s="63"/>
      <c r="AB86" s="63"/>
      <c r="AC86" s="63"/>
      <c r="AD86" s="63"/>
      <c r="AE86" s="30">
        <f>IF($H86=$AD$3,$D86,0)</f>
        <v>0</v>
      </c>
    </row>
    <row r="87" spans="1:31" x14ac:dyDescent="0.2">
      <c r="A87" s="30" t="s">
        <v>52</v>
      </c>
      <c r="B87" s="189" t="s">
        <v>166</v>
      </c>
      <c r="C87" s="189"/>
      <c r="D87" s="40"/>
      <c r="E87" s="40"/>
      <c r="F87" s="41" t="s">
        <v>15</v>
      </c>
      <c r="G87" s="30"/>
      <c r="H87" s="41" t="s">
        <v>14</v>
      </c>
      <c r="I87" s="42" t="str">
        <f>IF(H87=AD$3,IFERROR(INDEX($AE$2:$AF$10,MATCH(F87,$AE$2:$AE$10,0),2),""),"")</f>
        <v/>
      </c>
      <c r="J87" s="42">
        <f>IF(H87=AD$3,D87*E87*I87,0)</f>
        <v>0</v>
      </c>
      <c r="K87" s="38"/>
      <c r="L87" s="38"/>
      <c r="M87" s="38"/>
      <c r="N87" s="38"/>
      <c r="O87" s="38"/>
      <c r="P87" s="38"/>
      <c r="Q87" s="38"/>
      <c r="R87" s="38"/>
      <c r="S87" s="38"/>
      <c r="T87" s="38"/>
      <c r="W87" s="30">
        <f>IF($H87=$AD$3,$D87,0)</f>
        <v>0</v>
      </c>
      <c r="X87" s="42">
        <f>IF($H87=$AD$3,$J87,0)</f>
        <v>0</v>
      </c>
      <c r="Y87" s="43"/>
      <c r="Z87" s="44"/>
      <c r="AA87" s="63"/>
      <c r="AB87" s="63"/>
      <c r="AC87" s="63"/>
      <c r="AD87" s="63"/>
      <c r="AE87" s="43"/>
    </row>
    <row r="88" spans="1:31" x14ac:dyDescent="0.2">
      <c r="A88" s="30" t="s">
        <v>56</v>
      </c>
      <c r="B88" s="189" t="s">
        <v>167</v>
      </c>
      <c r="C88" s="189"/>
      <c r="D88" s="40"/>
      <c r="E88" s="40"/>
      <c r="F88" s="41" t="s">
        <v>15</v>
      </c>
      <c r="G88" s="30"/>
      <c r="H88" s="41" t="s">
        <v>14</v>
      </c>
      <c r="I88" s="42" t="str">
        <f>IF(H88=AD$3,IFERROR(INDEX($AE$2:$AF$10,MATCH(F88,$AE$2:$AE$10,0),2),""),"")</f>
        <v/>
      </c>
      <c r="J88" s="42">
        <f>IF(H88=AD$3,D88*E88*I88,0)</f>
        <v>0</v>
      </c>
      <c r="K88" s="38"/>
      <c r="L88" s="38"/>
      <c r="M88" s="38"/>
      <c r="N88" s="38"/>
      <c r="O88" s="38"/>
      <c r="P88" s="38"/>
      <c r="Q88" s="38"/>
      <c r="R88" s="38"/>
      <c r="S88" s="38"/>
      <c r="T88" s="38"/>
      <c r="W88" s="30">
        <f>IF($H88=$AD$3,$D88,0)</f>
        <v>0</v>
      </c>
      <c r="X88" s="42">
        <f>IF($H88=$AD$3,$J88,0)</f>
        <v>0</v>
      </c>
      <c r="Y88" s="43"/>
      <c r="Z88" s="44"/>
      <c r="AA88" s="63"/>
      <c r="AB88" s="63"/>
      <c r="AC88" s="63"/>
      <c r="AD88" s="63"/>
      <c r="AE88" s="30">
        <f>IF($H88=$AD$3,$D88,0)</f>
        <v>0</v>
      </c>
    </row>
    <row r="89" spans="1:31" x14ac:dyDescent="0.2">
      <c r="A89" s="30"/>
      <c r="B89" s="45" t="s">
        <v>70</v>
      </c>
      <c r="C89" s="50" t="s">
        <v>14</v>
      </c>
      <c r="D89" s="30"/>
      <c r="E89" s="30"/>
      <c r="F89" s="30"/>
      <c r="G89" s="23">
        <f>INDEX($M$31:$N$61,MATCH(C89,$M$31:$M$61,0),2)</f>
        <v>0</v>
      </c>
      <c r="H89" s="41" t="s">
        <v>14</v>
      </c>
      <c r="I89" s="42"/>
      <c r="J89" s="42">
        <f>IF(H89=AD$3,G89*2*M$11,0)</f>
        <v>0</v>
      </c>
      <c r="K89" s="38"/>
      <c r="L89" s="38"/>
      <c r="M89" s="38"/>
      <c r="N89" s="38"/>
      <c r="O89" s="38"/>
      <c r="P89" s="38"/>
      <c r="Q89" s="38"/>
      <c r="R89" s="38"/>
      <c r="S89" s="38"/>
      <c r="T89" s="38"/>
      <c r="W89" s="43"/>
      <c r="X89" s="44"/>
      <c r="Y89" s="43"/>
      <c r="Z89" s="43"/>
      <c r="AA89" s="43"/>
      <c r="AB89" s="43"/>
      <c r="AC89" s="63"/>
      <c r="AD89" s="63"/>
      <c r="AE89" s="43"/>
    </row>
    <row r="90" spans="1:31" x14ac:dyDescent="0.2">
      <c r="A90" s="28"/>
      <c r="B90" s="190" t="s">
        <v>101</v>
      </c>
      <c r="C90" s="190"/>
      <c r="D90" s="30"/>
      <c r="E90" s="30"/>
      <c r="F90" s="30"/>
      <c r="G90" s="46"/>
      <c r="H90" s="41" t="s">
        <v>14</v>
      </c>
      <c r="I90" s="30"/>
      <c r="J90" s="42">
        <f>IF(H90=AD$3,G90,0)</f>
        <v>0</v>
      </c>
      <c r="K90" s="38"/>
      <c r="L90" s="38"/>
      <c r="M90" s="38"/>
      <c r="N90" s="38"/>
      <c r="O90" s="38"/>
      <c r="P90" s="38"/>
      <c r="Q90" s="38"/>
      <c r="R90" s="38"/>
      <c r="S90" s="38"/>
      <c r="T90" s="38"/>
      <c r="W90" s="43"/>
      <c r="X90" s="44"/>
      <c r="Y90" s="43"/>
      <c r="Z90" s="43"/>
      <c r="AA90" s="43"/>
      <c r="AB90" s="43"/>
      <c r="AC90" s="63"/>
      <c r="AD90" s="63"/>
      <c r="AE90" s="43"/>
    </row>
    <row r="91" spans="1:31" x14ac:dyDescent="0.2">
      <c r="A91" s="30" t="s">
        <v>59</v>
      </c>
      <c r="B91" s="189" t="s">
        <v>168</v>
      </c>
      <c r="C91" s="189"/>
      <c r="D91" s="40"/>
      <c r="E91" s="40"/>
      <c r="F91" s="41" t="s">
        <v>15</v>
      </c>
      <c r="G91" s="30"/>
      <c r="H91" s="41" t="s">
        <v>14</v>
      </c>
      <c r="I91" s="42" t="str">
        <f>IF(H91=AD$3,IFERROR(INDEX($AE$2:$AF$10,MATCH(F91,$AE$2:$AE$10,0),2),""),"")</f>
        <v/>
      </c>
      <c r="J91" s="42">
        <f>IF(H91=AD$3,D91*E91*I91,0)</f>
        <v>0</v>
      </c>
      <c r="K91" s="38"/>
      <c r="L91" s="38"/>
      <c r="M91" s="38"/>
      <c r="N91" s="38"/>
      <c r="O91" s="38"/>
      <c r="P91" s="38"/>
      <c r="Q91" s="38"/>
      <c r="R91" s="38"/>
      <c r="S91" s="38"/>
      <c r="T91" s="38"/>
      <c r="W91" s="30">
        <f>IF($H91=$AD$3,$D91,0)</f>
        <v>0</v>
      </c>
      <c r="X91" s="42">
        <f>IF($H91=$AD$3,$J91,0)</f>
        <v>0</v>
      </c>
      <c r="Y91" s="43"/>
      <c r="Z91" s="43"/>
      <c r="AA91" s="43"/>
      <c r="AB91" s="43"/>
      <c r="AC91" s="63"/>
      <c r="AD91" s="63"/>
      <c r="AE91" s="43"/>
    </row>
    <row r="92" spans="1:31" x14ac:dyDescent="0.2">
      <c r="A92" s="30" t="s">
        <v>62</v>
      </c>
      <c r="B92" s="189" t="s">
        <v>169</v>
      </c>
      <c r="C92" s="189"/>
      <c r="D92" s="40"/>
      <c r="E92" s="40"/>
      <c r="F92" s="41" t="s">
        <v>15</v>
      </c>
      <c r="G92" s="30"/>
      <c r="H92" s="41" t="s">
        <v>14</v>
      </c>
      <c r="I92" s="42" t="str">
        <f>IF(H92=AD$3,IFERROR(INDEX($AE$2:$AF$10,MATCH(F92,$AE$2:$AE$10,0),2),""),"")</f>
        <v/>
      </c>
      <c r="J92" s="42">
        <f>IF(H92=AD$3,D92*E92*I92,0)</f>
        <v>0</v>
      </c>
      <c r="K92" s="38"/>
      <c r="L92" s="38"/>
      <c r="M92" s="38"/>
      <c r="N92" s="38"/>
      <c r="O92" s="38"/>
      <c r="P92" s="38"/>
      <c r="Q92" s="38"/>
      <c r="R92" s="38"/>
      <c r="S92" s="38"/>
      <c r="T92" s="38"/>
      <c r="W92" s="30">
        <f>IF($H92=$AD$3,$D92,0)</f>
        <v>0</v>
      </c>
      <c r="X92" s="42">
        <f>IF($H92=$AD$3,$J92,0)</f>
        <v>0</v>
      </c>
      <c r="Y92" s="43"/>
      <c r="Z92" s="43"/>
      <c r="AA92" s="43"/>
      <c r="AB92" s="43"/>
      <c r="AC92" s="63"/>
      <c r="AD92" s="63"/>
      <c r="AE92" s="30">
        <f>IF($H92=$AD$3,$D92,0)</f>
        <v>0</v>
      </c>
    </row>
    <row r="93" spans="1:31" x14ac:dyDescent="0.2">
      <c r="A93" s="30" t="s">
        <v>67</v>
      </c>
      <c r="B93" s="189" t="s">
        <v>170</v>
      </c>
      <c r="C93" s="189"/>
      <c r="D93" s="40"/>
      <c r="E93" s="40"/>
      <c r="F93" s="41" t="s">
        <v>15</v>
      </c>
      <c r="G93" s="30"/>
      <c r="H93" s="41" t="s">
        <v>14</v>
      </c>
      <c r="I93" s="42" t="str">
        <f>IF(H93=AD$3,IFERROR(INDEX($AE$2:$AF$10,MATCH(F93,$AE$2:$AE$10,0),2),""),"")</f>
        <v/>
      </c>
      <c r="J93" s="42">
        <f>IF(H93=AD$3,D93*E93*I93,0)</f>
        <v>0</v>
      </c>
      <c r="K93" s="38"/>
      <c r="W93" s="30">
        <f>IF($H93=$AD$3,$D93,0)</f>
        <v>0</v>
      </c>
      <c r="X93" s="42">
        <f>IF($H93=$AD$3,$J93,0)</f>
        <v>0</v>
      </c>
      <c r="Y93" s="43"/>
      <c r="Z93" s="43"/>
      <c r="AA93" s="43"/>
      <c r="AB93" s="43"/>
      <c r="AC93" s="63"/>
      <c r="AD93" s="63"/>
      <c r="AE93" s="43"/>
    </row>
    <row r="94" spans="1:31" x14ac:dyDescent="0.2">
      <c r="A94" s="30"/>
      <c r="B94" s="45" t="s">
        <v>171</v>
      </c>
      <c r="C94" s="50" t="s">
        <v>14</v>
      </c>
      <c r="D94" s="52"/>
      <c r="E94" s="52"/>
      <c r="F94" s="52"/>
      <c r="G94" s="23">
        <f>INDEX($M$31:$N$61,MATCH(C94,$M$31:$M$61,0),2)</f>
        <v>0</v>
      </c>
      <c r="H94" s="41" t="s">
        <v>14</v>
      </c>
      <c r="I94" s="24"/>
      <c r="J94" s="42">
        <f>IF(H94=AD$3,G94*2*M$11,0)</f>
        <v>0</v>
      </c>
      <c r="K94" s="38"/>
      <c r="L94" s="38"/>
      <c r="M94" s="38"/>
      <c r="N94" s="38"/>
      <c r="O94" s="38"/>
      <c r="P94" s="38"/>
      <c r="Q94" s="38"/>
      <c r="R94" s="38"/>
      <c r="S94" s="38"/>
      <c r="T94" s="38"/>
      <c r="W94" s="43"/>
      <c r="X94" s="44"/>
      <c r="Y94" s="43"/>
      <c r="Z94" s="43"/>
      <c r="AA94" s="43"/>
      <c r="AB94" s="43"/>
      <c r="AC94" s="63"/>
      <c r="AD94" s="63"/>
      <c r="AE94" s="43"/>
    </row>
    <row r="95" spans="1:31" x14ac:dyDescent="0.2">
      <c r="A95" s="30" t="s">
        <v>73</v>
      </c>
      <c r="B95" s="189" t="s">
        <v>172</v>
      </c>
      <c r="C95" s="189"/>
      <c r="D95" s="40"/>
      <c r="E95" s="40"/>
      <c r="F95" s="41" t="s">
        <v>15</v>
      </c>
      <c r="G95" s="30"/>
      <c r="H95" s="41" t="s">
        <v>14</v>
      </c>
      <c r="I95" s="42" t="str">
        <f>IF(H95=AD$3,IFERROR(INDEX($AE$2:$AF$10,MATCH(F95,$AE$2:$AE$10,0),2),""),"")</f>
        <v/>
      </c>
      <c r="J95" s="42">
        <f t="shared" ref="J94:J97" si="7">IF(H95=AD$3,D95*E95*I95,0)</f>
        <v>0</v>
      </c>
      <c r="K95" s="38"/>
      <c r="L95" s="38"/>
      <c r="M95" s="38"/>
      <c r="N95" s="38"/>
      <c r="O95" s="38"/>
      <c r="P95" s="38"/>
      <c r="Q95" s="38"/>
      <c r="R95" s="38"/>
      <c r="S95" s="38"/>
      <c r="T95" s="38"/>
      <c r="W95" s="30">
        <f>IF($H95=$AD$3,$D95,0)</f>
        <v>0</v>
      </c>
      <c r="X95" s="42">
        <f>IF($H95=$AD$3,$J95,0)</f>
        <v>0</v>
      </c>
      <c r="Y95" s="43"/>
      <c r="Z95" s="43"/>
      <c r="AA95" s="43"/>
      <c r="AB95" s="43"/>
      <c r="AC95" s="63"/>
      <c r="AD95" s="63"/>
      <c r="AE95" s="30">
        <f>IF($H95=$AD$3,$D95,0)</f>
        <v>0</v>
      </c>
    </row>
    <row r="96" spans="1:31" x14ac:dyDescent="0.2">
      <c r="A96" s="30" t="s">
        <v>75</v>
      </c>
      <c r="B96" s="189" t="s">
        <v>173</v>
      </c>
      <c r="C96" s="189"/>
      <c r="D96" s="40"/>
      <c r="E96" s="40"/>
      <c r="F96" s="41" t="s">
        <v>15</v>
      </c>
      <c r="G96" s="30"/>
      <c r="H96" s="41" t="s">
        <v>14</v>
      </c>
      <c r="I96" s="42" t="str">
        <f>IF(H96=AD$3,IFERROR(INDEX($AE$2:$AF$10,MATCH(F96,$AE$2:$AE$10,0),2),""),"")</f>
        <v/>
      </c>
      <c r="J96" s="42">
        <f t="shared" si="7"/>
        <v>0</v>
      </c>
      <c r="K96" s="38"/>
      <c r="L96" s="38"/>
      <c r="M96" s="38"/>
      <c r="N96" s="38"/>
      <c r="O96" s="38"/>
      <c r="P96" s="38"/>
      <c r="Q96" s="38"/>
      <c r="R96" s="38"/>
      <c r="S96" s="38"/>
      <c r="T96" s="38"/>
      <c r="W96" s="30">
        <f>IF($H96=$AD$3,$D96,0)</f>
        <v>0</v>
      </c>
      <c r="X96" s="42">
        <f>IF($H96=$AD$3,$J96,0)</f>
        <v>0</v>
      </c>
      <c r="Y96" s="43"/>
      <c r="Z96" s="43"/>
      <c r="AA96" s="43"/>
      <c r="AB96" s="43"/>
      <c r="AC96" s="63"/>
      <c r="AD96" s="63"/>
      <c r="AE96" s="43"/>
    </row>
    <row r="97" spans="1:31" x14ac:dyDescent="0.2">
      <c r="A97" s="30"/>
      <c r="B97" s="45" t="s">
        <v>171</v>
      </c>
      <c r="C97" s="50" t="s">
        <v>14</v>
      </c>
      <c r="D97" s="52"/>
      <c r="E97" s="52"/>
      <c r="F97" s="52"/>
      <c r="G97" s="23">
        <f>INDEX($M$31:$N$61,MATCH(C97,$M$31:$M$61,0),2)</f>
        <v>0</v>
      </c>
      <c r="H97" s="41" t="s">
        <v>14</v>
      </c>
      <c r="I97" s="24"/>
      <c r="J97" s="42">
        <f>IF(H97=AD$3,G97*2*M$11,0)</f>
        <v>0</v>
      </c>
      <c r="K97" s="38"/>
      <c r="W97" s="43"/>
      <c r="X97" s="44"/>
      <c r="Y97" s="43"/>
      <c r="Z97" s="43"/>
      <c r="AA97" s="43"/>
      <c r="AB97" s="43"/>
      <c r="AC97" s="63"/>
      <c r="AD97" s="63"/>
      <c r="AE97" s="43"/>
    </row>
    <row r="98" spans="1:31" x14ac:dyDescent="0.2">
      <c r="A98" s="30"/>
      <c r="B98" s="4" t="s">
        <v>174</v>
      </c>
      <c r="C98" s="4"/>
      <c r="D98" s="30"/>
      <c r="E98" s="30"/>
      <c r="F98" s="30"/>
      <c r="G98" s="30"/>
      <c r="H98" s="30"/>
      <c r="I98" s="30"/>
      <c r="J98" s="30"/>
      <c r="L98" s="38"/>
      <c r="M98" s="38"/>
      <c r="N98" s="38"/>
      <c r="O98" s="38"/>
      <c r="P98" s="38"/>
      <c r="Q98" s="38"/>
      <c r="R98" s="38"/>
      <c r="S98" s="38"/>
      <c r="T98" s="38"/>
      <c r="W98" s="43"/>
      <c r="X98" s="43"/>
      <c r="Y98" s="43"/>
      <c r="Z98" s="44"/>
      <c r="AA98" s="43"/>
      <c r="AB98" s="43"/>
      <c r="AC98" s="63"/>
      <c r="AD98" s="63"/>
      <c r="AE98" s="43"/>
    </row>
    <row r="99" spans="1:31" x14ac:dyDescent="0.2">
      <c r="A99" s="30" t="s">
        <v>108</v>
      </c>
      <c r="B99" s="189" t="s">
        <v>175</v>
      </c>
      <c r="C99" s="189"/>
      <c r="D99" s="40"/>
      <c r="E99" s="40"/>
      <c r="F99" s="41" t="s">
        <v>15</v>
      </c>
      <c r="G99" s="30"/>
      <c r="H99" s="41" t="s">
        <v>14</v>
      </c>
      <c r="I99" s="42" t="str">
        <f>IF(H99=AD$3,IFERROR(INDEX($AE$2:$AF$10,MATCH(F99,$AE$2:$AE$10,0),2),""),"")</f>
        <v/>
      </c>
      <c r="J99" s="42">
        <f>IF(H99=AD$3,D99*E99*I99,0)</f>
        <v>0</v>
      </c>
      <c r="K99" s="38"/>
      <c r="L99" s="38"/>
      <c r="M99" s="38"/>
      <c r="N99" s="38"/>
      <c r="O99" s="38"/>
      <c r="P99" s="38"/>
      <c r="Q99" s="38"/>
      <c r="R99" s="38"/>
      <c r="S99" s="38"/>
      <c r="T99" s="38"/>
      <c r="W99" s="43"/>
      <c r="X99" s="43"/>
      <c r="Y99" s="30">
        <f>IF($H99=$AD$3,$D99,0)</f>
        <v>0</v>
      </c>
      <c r="Z99" s="42">
        <f>IF($H99=$AD$3,$J99,0)</f>
        <v>0</v>
      </c>
      <c r="AA99" s="43"/>
      <c r="AB99" s="43"/>
      <c r="AC99" s="63"/>
      <c r="AD99" s="63"/>
      <c r="AE99" s="43"/>
    </row>
    <row r="100" spans="1:31" x14ac:dyDescent="0.2">
      <c r="A100" s="30" t="s">
        <v>110</v>
      </c>
      <c r="B100" s="189" t="s">
        <v>176</v>
      </c>
      <c r="C100" s="189"/>
      <c r="D100" s="40"/>
      <c r="E100" s="40"/>
      <c r="F100" s="41" t="s">
        <v>15</v>
      </c>
      <c r="G100" s="30"/>
      <c r="H100" s="41" t="s">
        <v>14</v>
      </c>
      <c r="I100" s="42" t="str">
        <f>IF(H100=AD$3,IFERROR(INDEX($AE$2:$AF$10,MATCH(F100,$AE$2:$AE$10,0),2),""),"")</f>
        <v/>
      </c>
      <c r="J100" s="42">
        <f>IF(H100=AD$3,D100*E100*I100,0)</f>
        <v>0</v>
      </c>
      <c r="K100" s="38"/>
      <c r="L100" s="38"/>
      <c r="M100" s="38"/>
      <c r="N100" s="38"/>
      <c r="O100" s="38"/>
      <c r="P100" s="38"/>
      <c r="Q100" s="38"/>
      <c r="R100" s="38"/>
      <c r="S100" s="38"/>
      <c r="T100" s="38"/>
      <c r="W100" s="43"/>
      <c r="X100" s="43"/>
      <c r="Y100" s="30">
        <f>IF($H100=$AD$3,$D100,0)</f>
        <v>0</v>
      </c>
      <c r="Z100" s="42">
        <f>IF($H100=$AD$3,$J100,0)</f>
        <v>0</v>
      </c>
      <c r="AA100" s="43"/>
      <c r="AB100" s="43"/>
      <c r="AC100" s="63"/>
      <c r="AD100" s="63"/>
      <c r="AE100" s="30">
        <f>IF($H100=$AD$3,$D100,0)</f>
        <v>0</v>
      </c>
    </row>
    <row r="101" spans="1:31" x14ac:dyDescent="0.2">
      <c r="A101" s="30" t="s">
        <v>112</v>
      </c>
      <c r="B101" s="189" t="s">
        <v>166</v>
      </c>
      <c r="C101" s="189"/>
      <c r="D101" s="40"/>
      <c r="E101" s="40"/>
      <c r="F101" s="41" t="s">
        <v>15</v>
      </c>
      <c r="G101" s="30"/>
      <c r="H101" s="41" t="s">
        <v>14</v>
      </c>
      <c r="I101" s="42" t="str">
        <f>IF(H101=AD$3,IFERROR(INDEX($AE$2:$AF$10,MATCH(F101,$AE$2:$AE$10,0),2),""),"")</f>
        <v/>
      </c>
      <c r="J101" s="42">
        <f>IF(H101=AD$3,D101*E101*I101,0)</f>
        <v>0</v>
      </c>
      <c r="K101" s="38"/>
      <c r="W101" s="43"/>
      <c r="X101" s="43"/>
      <c r="Y101" s="30">
        <f>IF($H101=$AD$3,$D101,0)</f>
        <v>0</v>
      </c>
      <c r="Z101" s="42">
        <f>IF($H101=$AD$3,$J101,0)</f>
        <v>0</v>
      </c>
      <c r="AA101" s="43"/>
      <c r="AB101" s="43"/>
      <c r="AC101" s="63"/>
      <c r="AD101" s="63"/>
      <c r="AE101" s="43"/>
    </row>
    <row r="102" spans="1:31" x14ac:dyDescent="0.2">
      <c r="A102" s="30"/>
      <c r="B102" s="4" t="s">
        <v>177</v>
      </c>
      <c r="C102" s="4"/>
      <c r="D102" s="30"/>
      <c r="E102" s="30"/>
      <c r="F102" s="30"/>
      <c r="G102" s="30"/>
      <c r="H102" s="30"/>
      <c r="I102" s="30"/>
      <c r="J102" s="30"/>
      <c r="L102" s="38"/>
      <c r="M102" s="38"/>
      <c r="N102" s="38"/>
      <c r="O102" s="38"/>
      <c r="P102" s="38"/>
      <c r="Q102" s="38"/>
      <c r="R102" s="38"/>
      <c r="S102" s="38"/>
      <c r="T102" s="38"/>
      <c r="W102" s="43"/>
      <c r="X102" s="63"/>
      <c r="Y102" s="43"/>
      <c r="Z102" s="44"/>
      <c r="AA102" s="43"/>
      <c r="AB102" s="43"/>
      <c r="AC102" s="63"/>
      <c r="AD102" s="63"/>
      <c r="AE102" s="43"/>
    </row>
    <row r="103" spans="1:31" x14ac:dyDescent="0.2">
      <c r="A103" s="30" t="s">
        <v>114</v>
      </c>
      <c r="B103" s="189" t="s">
        <v>178</v>
      </c>
      <c r="C103" s="189"/>
      <c r="D103" s="40"/>
      <c r="E103" s="40"/>
      <c r="F103" s="41" t="s">
        <v>15</v>
      </c>
      <c r="G103" s="30"/>
      <c r="H103" s="41" t="s">
        <v>14</v>
      </c>
      <c r="I103" s="42" t="str">
        <f>IF(H103=AD$3,IFERROR(INDEX($AE$2:$AF$10,MATCH(F103,$AE$2:$AE$10,0),2),""),"")</f>
        <v/>
      </c>
      <c r="J103" s="42">
        <f>IF(H103=AD$3,D103*E103*I103,0)</f>
        <v>0</v>
      </c>
      <c r="K103" s="38"/>
      <c r="L103" s="38"/>
      <c r="M103" s="38"/>
      <c r="N103" s="38"/>
      <c r="O103" s="38"/>
      <c r="P103" s="38"/>
      <c r="Q103" s="38"/>
      <c r="R103" s="38"/>
      <c r="S103" s="38"/>
      <c r="T103" s="38"/>
      <c r="W103" s="43"/>
      <c r="X103" s="63"/>
      <c r="Y103" s="30">
        <f>IF($H103=$AD$3,$D103,0)</f>
        <v>0</v>
      </c>
      <c r="Z103" s="42">
        <f>IF($H103=$AD$3,$J103,0)</f>
        <v>0</v>
      </c>
      <c r="AA103" s="43"/>
      <c r="AB103" s="43"/>
      <c r="AC103" s="63"/>
      <c r="AD103" s="63"/>
      <c r="AE103" s="30">
        <f>IF($H103=$AD$3,$D103,0)</f>
        <v>0</v>
      </c>
    </row>
    <row r="104" spans="1:31" x14ac:dyDescent="0.2">
      <c r="A104" s="30" t="s">
        <v>116</v>
      </c>
      <c r="B104" s="189" t="s">
        <v>179</v>
      </c>
      <c r="C104" s="189"/>
      <c r="D104" s="40"/>
      <c r="E104" s="40"/>
      <c r="F104" s="41" t="s">
        <v>15</v>
      </c>
      <c r="G104" s="30"/>
      <c r="H104" s="41" t="s">
        <v>14</v>
      </c>
      <c r="I104" s="42" t="str">
        <f>IF(H104=AD$3,IFERROR(INDEX($AE$2:$AF$10,MATCH(F104,$AE$2:$AE$10,0),2),""),"")</f>
        <v/>
      </c>
      <c r="J104" s="42">
        <f>IF(H104=AD$3,D104*E104*I104,0)</f>
        <v>0</v>
      </c>
      <c r="K104" s="38"/>
      <c r="L104" s="38"/>
      <c r="M104" s="38"/>
      <c r="N104" s="38"/>
      <c r="O104" s="38"/>
      <c r="P104" s="38"/>
      <c r="Q104" s="38"/>
      <c r="R104" s="38"/>
      <c r="S104" s="38"/>
      <c r="T104" s="38"/>
      <c r="W104" s="43"/>
      <c r="X104" s="63"/>
      <c r="Y104" s="30">
        <f>IF($H104=$AD$3,$D104,0)</f>
        <v>0</v>
      </c>
      <c r="Z104" s="42">
        <f>IF($H104=$AD$3,$J104,0)</f>
        <v>0</v>
      </c>
      <c r="AA104" s="43"/>
      <c r="AB104" s="43"/>
      <c r="AC104" s="63"/>
      <c r="AD104" s="63"/>
      <c r="AE104" s="43"/>
    </row>
    <row r="105" spans="1:31" x14ac:dyDescent="0.2">
      <c r="A105" s="30"/>
      <c r="B105" s="45" t="s">
        <v>66</v>
      </c>
      <c r="C105" s="50" t="s">
        <v>14</v>
      </c>
      <c r="D105" s="30"/>
      <c r="E105" s="30"/>
      <c r="F105" s="30"/>
      <c r="G105" s="23">
        <f>INDEX($M$31:$N$61,MATCH(C105,$M$31:$M$61,0),2)</f>
        <v>0</v>
      </c>
      <c r="H105" s="41" t="s">
        <v>14</v>
      </c>
      <c r="I105" s="24"/>
      <c r="J105" s="42">
        <f>IF(H105=AD$3,G105*2*M$11,0)</f>
        <v>0</v>
      </c>
      <c r="K105" s="38"/>
      <c r="L105" s="38"/>
      <c r="M105" s="38"/>
      <c r="N105" s="38"/>
      <c r="O105" s="38"/>
      <c r="P105" s="38"/>
      <c r="Q105" s="38"/>
      <c r="R105" s="38"/>
      <c r="S105" s="38"/>
      <c r="T105" s="38"/>
      <c r="W105" s="43"/>
      <c r="X105" s="63"/>
      <c r="Y105" s="43"/>
      <c r="Z105" s="44"/>
      <c r="AA105" s="43"/>
      <c r="AB105" s="43"/>
      <c r="AC105" s="63"/>
      <c r="AD105" s="63"/>
      <c r="AE105" s="43"/>
    </row>
    <row r="106" spans="1:31" x14ac:dyDescent="0.2">
      <c r="A106" s="30"/>
      <c r="B106" s="4" t="s">
        <v>180</v>
      </c>
      <c r="C106" s="4"/>
      <c r="D106" s="30"/>
      <c r="E106" s="30"/>
      <c r="F106" s="30"/>
      <c r="G106" s="30"/>
      <c r="H106" s="30"/>
      <c r="I106" s="30"/>
      <c r="J106" s="30"/>
      <c r="L106" s="38"/>
      <c r="M106" s="38"/>
      <c r="N106" s="38"/>
      <c r="O106" s="38"/>
      <c r="P106" s="38"/>
      <c r="Q106" s="38"/>
      <c r="R106" s="38"/>
      <c r="S106" s="38"/>
      <c r="T106" s="38"/>
      <c r="W106" s="43"/>
      <c r="X106" s="63"/>
      <c r="Y106" s="43"/>
      <c r="Z106" s="44"/>
      <c r="AA106" s="43"/>
      <c r="AB106" s="43"/>
      <c r="AC106" s="63"/>
      <c r="AD106" s="63"/>
      <c r="AE106" s="43"/>
    </row>
    <row r="107" spans="1:31" x14ac:dyDescent="0.2">
      <c r="A107" s="30" t="s">
        <v>118</v>
      </c>
      <c r="B107" s="189" t="s">
        <v>178</v>
      </c>
      <c r="C107" s="189"/>
      <c r="D107" s="40"/>
      <c r="E107" s="40"/>
      <c r="F107" s="41" t="s">
        <v>15</v>
      </c>
      <c r="G107" s="30"/>
      <c r="H107" s="41" t="s">
        <v>14</v>
      </c>
      <c r="I107" s="42" t="str">
        <f>IF(H107=AD$3,IFERROR(INDEX($AE$2:$AF$10,MATCH(F107,$AE$2:$AE$10,0),2),""),"")</f>
        <v/>
      </c>
      <c r="J107" s="42">
        <f>IF(H107=AD$3,D107*E107*I107,0)</f>
        <v>0</v>
      </c>
      <c r="K107" s="38"/>
      <c r="L107" s="38"/>
      <c r="M107" s="38"/>
      <c r="N107" s="38"/>
      <c r="O107" s="38"/>
      <c r="P107" s="38"/>
      <c r="Q107" s="38"/>
      <c r="R107" s="38"/>
      <c r="S107" s="38"/>
      <c r="T107" s="38"/>
      <c r="W107" s="43"/>
      <c r="X107" s="63"/>
      <c r="Y107" s="30">
        <f>IF($H107=$AD$3,$D107,0)</f>
        <v>0</v>
      </c>
      <c r="Z107" s="42">
        <f>IF($H107=$AD$3,$J107,0)</f>
        <v>0</v>
      </c>
      <c r="AA107" s="43"/>
      <c r="AB107" s="43"/>
      <c r="AC107" s="63"/>
      <c r="AD107" s="63"/>
      <c r="AE107" s="30">
        <f>IF($H107=$AD$3,$D107,0)</f>
        <v>0</v>
      </c>
    </row>
    <row r="108" spans="1:31" x14ac:dyDescent="0.2">
      <c r="A108" s="30" t="s">
        <v>120</v>
      </c>
      <c r="B108" s="189" t="s">
        <v>181</v>
      </c>
      <c r="C108" s="189"/>
      <c r="D108" s="40"/>
      <c r="E108" s="40"/>
      <c r="F108" s="41" t="s">
        <v>15</v>
      </c>
      <c r="G108" s="30"/>
      <c r="H108" s="41" t="s">
        <v>14</v>
      </c>
      <c r="I108" s="42" t="str">
        <f>IF(H108=AD$3,IFERROR(INDEX($AE$2:$AF$10,MATCH(F108,$AE$2:$AE$10,0),2),""),"")</f>
        <v/>
      </c>
      <c r="J108" s="42">
        <f>IF(H108=AD$3,D108*E108*I108,0)</f>
        <v>0</v>
      </c>
      <c r="K108" s="38"/>
      <c r="L108" s="38"/>
      <c r="M108" s="38"/>
      <c r="N108" s="38"/>
      <c r="O108" s="38"/>
      <c r="P108" s="38"/>
      <c r="Q108" s="38"/>
      <c r="R108" s="38"/>
      <c r="S108" s="38"/>
      <c r="T108" s="38"/>
      <c r="W108" s="43"/>
      <c r="X108" s="63"/>
      <c r="Y108" s="30">
        <f>IF($H108=$AD$3,$D108,0)</f>
        <v>0</v>
      </c>
      <c r="Z108" s="42">
        <f>IF($H108=$AD$3,$J108,0)</f>
        <v>0</v>
      </c>
      <c r="AA108" s="43"/>
      <c r="AB108" s="43"/>
      <c r="AC108" s="63"/>
      <c r="AD108" s="63"/>
      <c r="AE108" s="43"/>
    </row>
    <row r="109" spans="1:31" x14ac:dyDescent="0.2">
      <c r="A109" s="30" t="s">
        <v>122</v>
      </c>
      <c r="B109" s="189" t="s">
        <v>182</v>
      </c>
      <c r="C109" s="189"/>
      <c r="D109" s="40"/>
      <c r="E109" s="40"/>
      <c r="F109" s="41" t="s">
        <v>15</v>
      </c>
      <c r="G109" s="30"/>
      <c r="H109" s="41" t="s">
        <v>14</v>
      </c>
      <c r="I109" s="42" t="str">
        <f>IF(H109=AD$3,IFERROR(INDEX($AE$2:$AF$10,MATCH(F109,$AE$2:$AE$10,0),2),""),"")</f>
        <v/>
      </c>
      <c r="J109" s="42">
        <f>IF(H109=AD$3,D109*E109*I109,0)</f>
        <v>0</v>
      </c>
      <c r="K109" s="38"/>
      <c r="L109" s="38"/>
      <c r="M109" s="38"/>
      <c r="N109" s="38"/>
      <c r="O109" s="38"/>
      <c r="P109" s="38"/>
      <c r="Q109" s="38"/>
      <c r="R109" s="38"/>
      <c r="S109" s="38"/>
      <c r="T109" s="38"/>
      <c r="W109" s="43"/>
      <c r="X109" s="63"/>
      <c r="Y109" s="30">
        <f>IF($H109=$AD$3,$D109,0)</f>
        <v>0</v>
      </c>
      <c r="Z109" s="42">
        <f>IF($H109=$AD$3,$J109,0)</f>
        <v>0</v>
      </c>
      <c r="AA109" s="43"/>
      <c r="AB109" s="43"/>
      <c r="AC109" s="63"/>
      <c r="AD109" s="63"/>
      <c r="AE109" s="30">
        <f>IF($H109=$AD$3,$D109,0)</f>
        <v>0</v>
      </c>
    </row>
    <row r="110" spans="1:31" x14ac:dyDescent="0.2">
      <c r="A110" s="30" t="s">
        <v>124</v>
      </c>
      <c r="B110" s="189" t="s">
        <v>183</v>
      </c>
      <c r="C110" s="189"/>
      <c r="D110" s="40"/>
      <c r="E110" s="40"/>
      <c r="F110" s="41" t="s">
        <v>15</v>
      </c>
      <c r="G110" s="30"/>
      <c r="H110" s="41" t="s">
        <v>14</v>
      </c>
      <c r="I110" s="42" t="str">
        <f>IF(H110=AD$3,IFERROR(INDEX($AE$2:$AF$10,MATCH(F110,$AE$2:$AE$10,0),2),""),"")</f>
        <v/>
      </c>
      <c r="J110" s="42">
        <f>IF(H110=AD$3,D110*E110*I110,0)</f>
        <v>0</v>
      </c>
      <c r="K110" s="38"/>
      <c r="L110" s="38"/>
      <c r="M110" s="38"/>
      <c r="N110" s="38"/>
      <c r="O110" s="38"/>
      <c r="P110" s="38"/>
      <c r="Q110" s="38"/>
      <c r="R110" s="38"/>
      <c r="S110" s="38"/>
      <c r="T110" s="38"/>
      <c r="W110" s="43"/>
      <c r="X110" s="63"/>
      <c r="Y110" s="30">
        <f>IF($H110=$AD$3,$D110,0)</f>
        <v>0</v>
      </c>
      <c r="Z110" s="42">
        <f>IF($H110=$AD$3,$J110,0)</f>
        <v>0</v>
      </c>
      <c r="AA110" s="43"/>
      <c r="AB110" s="43"/>
      <c r="AC110" s="63"/>
      <c r="AD110" s="63"/>
      <c r="AE110" s="30">
        <f>IF($H110=$AD$3,$D110,0)</f>
        <v>0</v>
      </c>
    </row>
    <row r="111" spans="1:31" x14ac:dyDescent="0.2">
      <c r="A111" s="30"/>
      <c r="B111" s="45" t="s">
        <v>70</v>
      </c>
      <c r="C111" s="50" t="s">
        <v>14</v>
      </c>
      <c r="D111" s="30"/>
      <c r="E111" s="30"/>
      <c r="F111" s="30"/>
      <c r="G111" s="23">
        <f>INDEX($M$31:$N$61,MATCH(C111,$M$31:$M$61,0),2)</f>
        <v>0</v>
      </c>
      <c r="H111" s="41" t="s">
        <v>14</v>
      </c>
      <c r="I111" s="42"/>
      <c r="J111" s="42">
        <f>IF(H111=AD$3,G111*2*M$11,0)</f>
        <v>0</v>
      </c>
      <c r="K111" s="38"/>
      <c r="L111" s="38"/>
      <c r="M111" s="38"/>
      <c r="N111" s="38"/>
      <c r="O111" s="38"/>
      <c r="P111" s="38"/>
      <c r="Q111" s="38"/>
      <c r="R111" s="38"/>
      <c r="S111" s="38"/>
      <c r="T111" s="38"/>
      <c r="W111" s="43"/>
      <c r="X111" s="63"/>
      <c r="Y111" s="43"/>
      <c r="Z111" s="44"/>
      <c r="AA111" s="43"/>
      <c r="AB111" s="43"/>
      <c r="AC111" s="63"/>
      <c r="AD111" s="63"/>
      <c r="AE111" s="43"/>
    </row>
    <row r="112" spans="1:31" x14ac:dyDescent="0.2">
      <c r="A112" s="28"/>
      <c r="B112" s="190" t="s">
        <v>184</v>
      </c>
      <c r="C112" s="190"/>
      <c r="D112" s="30"/>
      <c r="E112" s="30"/>
      <c r="F112" s="30"/>
      <c r="G112" s="65"/>
      <c r="H112" s="41" t="s">
        <v>14</v>
      </c>
      <c r="I112" s="30"/>
      <c r="J112" s="42">
        <f>IF(H112=AD$3,G112,0)</f>
        <v>0</v>
      </c>
      <c r="K112" s="38"/>
      <c r="L112" s="38"/>
      <c r="M112" s="38"/>
      <c r="N112" s="38"/>
      <c r="O112" s="38"/>
      <c r="P112" s="38"/>
      <c r="Q112" s="38"/>
      <c r="R112" s="38"/>
      <c r="S112" s="38"/>
      <c r="T112" s="38"/>
      <c r="W112" s="43"/>
      <c r="X112" s="63"/>
      <c r="Y112" s="43"/>
      <c r="Z112" s="44"/>
      <c r="AA112" s="43"/>
      <c r="AB112" s="43"/>
      <c r="AC112" s="63"/>
      <c r="AD112" s="63"/>
      <c r="AE112" s="43"/>
    </row>
    <row r="113" spans="1:31" x14ac:dyDescent="0.2">
      <c r="A113" s="30" t="s">
        <v>126</v>
      </c>
      <c r="B113" s="189" t="s">
        <v>185</v>
      </c>
      <c r="C113" s="189"/>
      <c r="D113" s="40"/>
      <c r="E113" s="40"/>
      <c r="F113" s="41" t="s">
        <v>15</v>
      </c>
      <c r="G113" s="30"/>
      <c r="H113" s="41" t="s">
        <v>14</v>
      </c>
      <c r="I113" s="42" t="str">
        <f>IF(H113=AD$3,IFERROR(INDEX($AE$2:$AF$10,MATCH(F113,$AE$2:$AE$10,0),2),""),"")</f>
        <v/>
      </c>
      <c r="J113" s="42">
        <f>IF(H113=AD$3,D113*E113*I113,0)</f>
        <v>0</v>
      </c>
      <c r="K113" s="38"/>
      <c r="L113" s="38"/>
      <c r="M113" s="38"/>
      <c r="N113" s="38"/>
      <c r="O113" s="38"/>
      <c r="P113" s="38"/>
      <c r="Q113" s="38"/>
      <c r="R113" s="38"/>
      <c r="S113" s="38"/>
      <c r="T113" s="38"/>
      <c r="W113" s="43"/>
      <c r="X113" s="63"/>
      <c r="Y113" s="30">
        <f>IF($H113=$AD$3,$D113,0)</f>
        <v>0</v>
      </c>
      <c r="Z113" s="42">
        <f>IF($H113=$AD$3,$J113,0)</f>
        <v>0</v>
      </c>
      <c r="AA113" s="43"/>
      <c r="AB113" s="43"/>
      <c r="AC113" s="63"/>
      <c r="AD113" s="63"/>
      <c r="AE113" s="43"/>
    </row>
    <row r="114" spans="1:31" x14ac:dyDescent="0.2">
      <c r="A114" s="30" t="s">
        <v>128</v>
      </c>
      <c r="B114" s="189" t="s">
        <v>186</v>
      </c>
      <c r="C114" s="189"/>
      <c r="D114" s="40"/>
      <c r="E114" s="40"/>
      <c r="F114" s="41" t="s">
        <v>15</v>
      </c>
      <c r="G114" s="30"/>
      <c r="H114" s="41" t="s">
        <v>14</v>
      </c>
      <c r="I114" s="42" t="str">
        <f>IF(H114=AD$3,IFERROR(INDEX($AE$2:$AF$10,MATCH(F114,$AE$2:$AE$10,0),2),""),"")</f>
        <v/>
      </c>
      <c r="J114" s="42">
        <f>IF(H114=AD$3,D114*E114*I114,0)</f>
        <v>0</v>
      </c>
      <c r="K114" s="38"/>
      <c r="L114" s="38"/>
      <c r="M114" s="38"/>
      <c r="N114" s="38"/>
      <c r="O114" s="38"/>
      <c r="P114" s="38"/>
      <c r="Q114" s="38"/>
      <c r="R114" s="38"/>
      <c r="S114" s="38"/>
      <c r="T114" s="38"/>
      <c r="W114" s="43"/>
      <c r="X114" s="63"/>
      <c r="Y114" s="30">
        <f>IF($H114=$AD$3,$D114,0)</f>
        <v>0</v>
      </c>
      <c r="Z114" s="42">
        <f>IF($H114=$AD$3,$J114,0)</f>
        <v>0</v>
      </c>
      <c r="AA114" s="43"/>
      <c r="AB114" s="43"/>
      <c r="AC114" s="63"/>
      <c r="AD114" s="63"/>
      <c r="AE114" s="43"/>
    </row>
    <row r="115" spans="1:31" x14ac:dyDescent="0.2">
      <c r="A115" s="30" t="s">
        <v>130</v>
      </c>
      <c r="B115" s="189" t="s">
        <v>187</v>
      </c>
      <c r="C115" s="189"/>
      <c r="D115" s="40"/>
      <c r="E115" s="40"/>
      <c r="F115" s="41" t="s">
        <v>15</v>
      </c>
      <c r="G115" s="30"/>
      <c r="H115" s="41" t="s">
        <v>14</v>
      </c>
      <c r="I115" s="42" t="str">
        <f>IF(H115=AD$3,IFERROR(INDEX($AE$2:$AF$10,MATCH(F115,$AE$2:$AE$10,0),2),""),"")</f>
        <v/>
      </c>
      <c r="J115" s="42">
        <f>IF(H115=AD$3,D115*E115*I115,0)</f>
        <v>0</v>
      </c>
      <c r="K115" s="38"/>
      <c r="L115" s="38"/>
      <c r="M115" s="38"/>
      <c r="N115" s="38"/>
      <c r="O115" s="38"/>
      <c r="P115" s="38"/>
      <c r="Q115" s="38"/>
      <c r="R115" s="38"/>
      <c r="S115" s="38"/>
      <c r="T115" s="38"/>
      <c r="W115" s="43"/>
      <c r="X115" s="63"/>
      <c r="Y115" s="30">
        <f>IF($H115=$AD$3,$D115,0)</f>
        <v>0</v>
      </c>
      <c r="Z115" s="42">
        <f>IF($H115=$AD$3,$J115,0)</f>
        <v>0</v>
      </c>
      <c r="AA115" s="43"/>
      <c r="AB115" s="43"/>
      <c r="AC115" s="63"/>
      <c r="AD115" s="63"/>
      <c r="AE115" s="30">
        <f>IF($H115=$AD$3,$D115,0)</f>
        <v>0</v>
      </c>
    </row>
    <row r="116" spans="1:31" x14ac:dyDescent="0.2">
      <c r="A116" s="30"/>
      <c r="B116" s="45" t="s">
        <v>70</v>
      </c>
      <c r="C116" s="50" t="s">
        <v>14</v>
      </c>
      <c r="D116" s="30"/>
      <c r="E116" s="30"/>
      <c r="F116" s="30"/>
      <c r="G116" s="23">
        <f>INDEX($M$31:$N$61,MATCH(C116,$M$31:$M$61,0),2)</f>
        <v>0</v>
      </c>
      <c r="H116" s="41" t="s">
        <v>14</v>
      </c>
      <c r="I116" s="42"/>
      <c r="J116" s="42">
        <f>IF(H116=AD$3,G116*2*M$11,0)</f>
        <v>0</v>
      </c>
      <c r="K116" s="38"/>
      <c r="L116" s="38"/>
      <c r="M116" s="38"/>
      <c r="N116" s="38"/>
      <c r="O116" s="38"/>
      <c r="P116" s="38"/>
      <c r="Q116" s="38"/>
      <c r="R116" s="38"/>
      <c r="S116" s="38"/>
      <c r="T116" s="38"/>
      <c r="W116" s="43"/>
      <c r="X116" s="63"/>
      <c r="Y116" s="43"/>
      <c r="Z116" s="44"/>
      <c r="AA116" s="43"/>
      <c r="AB116" s="43"/>
      <c r="AC116" s="63"/>
      <c r="AD116" s="63"/>
      <c r="AE116" s="43"/>
    </row>
    <row r="117" spans="1:31" x14ac:dyDescent="0.2">
      <c r="A117" s="30"/>
      <c r="B117" s="190" t="s">
        <v>101</v>
      </c>
      <c r="C117" s="190"/>
      <c r="D117" s="30"/>
      <c r="E117" s="30"/>
      <c r="F117" s="30"/>
      <c r="G117" s="46"/>
      <c r="H117" s="41" t="s">
        <v>14</v>
      </c>
      <c r="I117" s="30"/>
      <c r="J117" s="42">
        <f>IF(H117=AD$3,G117,0)</f>
        <v>0</v>
      </c>
      <c r="K117" s="38"/>
      <c r="L117" s="38"/>
      <c r="M117" s="38"/>
      <c r="N117" s="38"/>
      <c r="O117" s="38"/>
      <c r="P117" s="38"/>
      <c r="Q117" s="38"/>
      <c r="R117" s="38"/>
      <c r="S117" s="38"/>
      <c r="T117" s="38"/>
      <c r="W117" s="43"/>
      <c r="X117" s="63"/>
      <c r="Y117" s="43"/>
      <c r="Z117" s="44"/>
      <c r="AA117" s="43"/>
      <c r="AB117" s="43"/>
      <c r="AC117" s="63"/>
      <c r="AD117" s="63"/>
      <c r="AE117" s="43"/>
    </row>
    <row r="118" spans="1:31" x14ac:dyDescent="0.2">
      <c r="A118" s="30" t="s">
        <v>188</v>
      </c>
      <c r="B118" s="189" t="s">
        <v>189</v>
      </c>
      <c r="C118" s="189"/>
      <c r="D118" s="40"/>
      <c r="E118" s="40"/>
      <c r="F118" s="41" t="s">
        <v>15</v>
      </c>
      <c r="G118" s="30"/>
      <c r="H118" s="41" t="s">
        <v>14</v>
      </c>
      <c r="I118" s="42" t="str">
        <f>IF(H118=AD$3,IFERROR(INDEX($AE$2:$AF$10,MATCH(F118,$AE$2:$AE$10,0),2),""),"")</f>
        <v/>
      </c>
      <c r="J118" s="42">
        <f>IF(H118=AD$3,D118*E118*I118,0)</f>
        <v>0</v>
      </c>
      <c r="K118" s="38"/>
      <c r="L118" s="38"/>
      <c r="M118" s="38"/>
      <c r="N118" s="38"/>
      <c r="O118" s="38"/>
      <c r="P118" s="38"/>
      <c r="Q118" s="38"/>
      <c r="R118" s="38"/>
      <c r="S118" s="38"/>
      <c r="T118" s="38"/>
      <c r="W118" s="43"/>
      <c r="X118" s="63"/>
      <c r="Y118" s="30">
        <f>IF($H118=$AD$3,$D118,0)</f>
        <v>0</v>
      </c>
      <c r="Z118" s="42">
        <f>IF($H118=$AD$3,$J118,0)</f>
        <v>0</v>
      </c>
      <c r="AA118" s="43"/>
      <c r="AB118" s="43"/>
      <c r="AC118" s="63"/>
      <c r="AD118" s="63"/>
      <c r="AE118" s="30">
        <f>IF($H118=$AD$3,$D118,0)</f>
        <v>0</v>
      </c>
    </row>
    <row r="119" spans="1:31" x14ac:dyDescent="0.2">
      <c r="A119" s="30" t="s">
        <v>190</v>
      </c>
      <c r="B119" s="189" t="s">
        <v>191</v>
      </c>
      <c r="C119" s="189"/>
      <c r="D119" s="40"/>
      <c r="E119" s="40"/>
      <c r="F119" s="41" t="s">
        <v>15</v>
      </c>
      <c r="G119" s="30"/>
      <c r="H119" s="41" t="s">
        <v>14</v>
      </c>
      <c r="I119" s="42" t="str">
        <f>IF(H119=AD$3,IFERROR(INDEX($AE$2:$AF$10,MATCH(F119,$AE$2:$AE$10,0),2),""),"")</f>
        <v/>
      </c>
      <c r="J119" s="42">
        <f>IF(H119=AD$3,D119*E119*I119,0)</f>
        <v>0</v>
      </c>
      <c r="K119" s="38"/>
      <c r="W119" s="43"/>
      <c r="X119" s="63"/>
      <c r="Y119" s="30">
        <f>IF($H119=$AD$3,$D119,0)</f>
        <v>0</v>
      </c>
      <c r="Z119" s="42">
        <f>IF($H119=$AD$3,$J119,0)</f>
        <v>0</v>
      </c>
      <c r="AA119" s="43"/>
      <c r="AB119" s="43"/>
      <c r="AC119" s="63"/>
      <c r="AD119" s="63"/>
      <c r="AE119" s="43"/>
    </row>
    <row r="120" spans="1:31" x14ac:dyDescent="0.2">
      <c r="A120" s="30" t="s">
        <v>192</v>
      </c>
      <c r="B120" s="189" t="s">
        <v>193</v>
      </c>
      <c r="C120" s="189"/>
      <c r="D120" s="40"/>
      <c r="E120" s="40"/>
      <c r="F120" s="41" t="s">
        <v>15</v>
      </c>
      <c r="G120" s="30"/>
      <c r="H120" s="41" t="s">
        <v>14</v>
      </c>
      <c r="I120" s="42" t="str">
        <f>IF(H120=AD$3,IFERROR(INDEX($AE$2:$AF$10,MATCH(F120,$AE$2:$AE$10,0),2),""),"")</f>
        <v/>
      </c>
      <c r="J120" s="42">
        <f>IF(H120=AD$3,D120*E120*I120,0)</f>
        <v>0</v>
      </c>
      <c r="K120" s="38"/>
      <c r="L120" s="38"/>
      <c r="M120" s="38"/>
      <c r="N120" s="38"/>
      <c r="O120" s="38"/>
      <c r="P120" s="38"/>
      <c r="Q120" s="38"/>
      <c r="R120" s="38"/>
      <c r="S120" s="38"/>
      <c r="T120" s="38"/>
      <c r="W120" s="43"/>
      <c r="X120" s="43"/>
      <c r="Y120" s="30">
        <f>IF($H120=$AD$3,$D120,0)</f>
        <v>0</v>
      </c>
      <c r="Z120" s="42">
        <f>IF($H120=$AD$3,$J120,0)</f>
        <v>0</v>
      </c>
      <c r="AA120" s="43"/>
      <c r="AB120" s="43"/>
      <c r="AC120" s="63"/>
      <c r="AD120" s="63"/>
      <c r="AE120" s="43"/>
    </row>
    <row r="121" spans="1:31" x14ac:dyDescent="0.2">
      <c r="A121" s="30" t="s">
        <v>194</v>
      </c>
      <c r="B121" s="189" t="s">
        <v>195</v>
      </c>
      <c r="C121" s="189"/>
      <c r="D121" s="40"/>
      <c r="E121" s="40"/>
      <c r="F121" s="41" t="s">
        <v>15</v>
      </c>
      <c r="G121" s="30"/>
      <c r="H121" s="41" t="s">
        <v>14</v>
      </c>
      <c r="I121" s="42" t="str">
        <f>IF(H121=AD$3,IFERROR(INDEX($AE$2:$AF$10,MATCH(F121,$AE$2:$AE$10,0),2),""),"")</f>
        <v/>
      </c>
      <c r="J121" s="42">
        <f>IF(H121=AD$3,D121*E121*I121,0)</f>
        <v>0</v>
      </c>
      <c r="K121" s="38"/>
      <c r="L121" s="38"/>
      <c r="M121" s="38"/>
      <c r="N121" s="38"/>
      <c r="O121" s="38"/>
      <c r="P121" s="38"/>
      <c r="Q121" s="38"/>
      <c r="R121" s="38"/>
      <c r="S121" s="38"/>
      <c r="T121" s="38"/>
      <c r="W121" s="43"/>
      <c r="X121" s="43"/>
      <c r="Y121" s="30">
        <f>IF($H121=$AD$3,$D121,0)</f>
        <v>0</v>
      </c>
      <c r="Z121" s="42">
        <f>IF($H121=$AD$3,$J121,0)</f>
        <v>0</v>
      </c>
      <c r="AA121" s="43"/>
      <c r="AB121" s="43"/>
      <c r="AC121" s="63"/>
      <c r="AD121" s="63"/>
      <c r="AE121" s="30">
        <f>IF($H121=$AD$3,$D121,0)</f>
        <v>0</v>
      </c>
    </row>
    <row r="122" spans="1:31" x14ac:dyDescent="0.2">
      <c r="A122" s="30" t="s">
        <v>196</v>
      </c>
      <c r="B122" s="189" t="s">
        <v>179</v>
      </c>
      <c r="C122" s="189"/>
      <c r="D122" s="40"/>
      <c r="E122" s="40"/>
      <c r="F122" s="41" t="s">
        <v>15</v>
      </c>
      <c r="G122" s="30"/>
      <c r="H122" s="41" t="s">
        <v>14</v>
      </c>
      <c r="I122" s="42" t="str">
        <f>IF(H122=AD$3,IFERROR(INDEX($AE$2:$AF$10,MATCH(F122,$AE$2:$AE$10,0),2),""),"")</f>
        <v/>
      </c>
      <c r="J122" s="42">
        <f>IF(H122=AD$3,D122*E122*I122,0)</f>
        <v>0</v>
      </c>
      <c r="K122" s="38"/>
      <c r="L122" s="38"/>
      <c r="M122" s="38"/>
      <c r="N122" s="38"/>
      <c r="O122" s="38"/>
      <c r="P122" s="38"/>
      <c r="Q122" s="38"/>
      <c r="R122" s="38"/>
      <c r="S122" s="38"/>
      <c r="T122" s="38"/>
      <c r="W122" s="43"/>
      <c r="X122" s="43"/>
      <c r="Y122" s="30">
        <f>IF($H122=$AD$3,$D122,0)</f>
        <v>0</v>
      </c>
      <c r="Z122" s="42">
        <f>IF($H122=$AD$3,$J122,0)</f>
        <v>0</v>
      </c>
      <c r="AA122" s="43"/>
      <c r="AB122" s="43"/>
      <c r="AC122" s="63"/>
      <c r="AD122" s="63"/>
      <c r="AE122" s="43"/>
    </row>
    <row r="123" spans="1:31" x14ac:dyDescent="0.2">
      <c r="A123" s="30"/>
      <c r="B123" s="45" t="s">
        <v>66</v>
      </c>
      <c r="C123" s="50" t="s">
        <v>14</v>
      </c>
      <c r="D123" s="30"/>
      <c r="E123" s="30"/>
      <c r="F123" s="30"/>
      <c r="G123" s="23">
        <f>INDEX($M$31:$N$61,MATCH(C123,$M$31:$M$61,0),2)</f>
        <v>0</v>
      </c>
      <c r="H123" s="41" t="s">
        <v>14</v>
      </c>
      <c r="I123" s="24"/>
      <c r="J123" s="42">
        <f>IF(H123=AD$3,G123*2*M$11,0)</f>
        <v>0</v>
      </c>
      <c r="K123" s="38"/>
      <c r="L123" s="38"/>
      <c r="M123" s="38"/>
      <c r="N123" s="38"/>
      <c r="O123" s="38"/>
      <c r="P123" s="38"/>
      <c r="Q123" s="38"/>
      <c r="R123" s="38"/>
      <c r="S123" s="38"/>
      <c r="T123" s="38"/>
      <c r="W123" s="43"/>
      <c r="X123" s="43"/>
      <c r="Y123" s="43"/>
      <c r="Z123" s="44"/>
      <c r="AA123" s="43"/>
      <c r="AB123" s="43"/>
      <c r="AC123" s="63"/>
      <c r="AD123" s="63"/>
      <c r="AE123" s="43"/>
    </row>
    <row r="124" spans="1:31" x14ac:dyDescent="0.2">
      <c r="A124" s="30"/>
      <c r="B124" s="4" t="s">
        <v>197</v>
      </c>
      <c r="C124" s="4"/>
      <c r="D124" s="30"/>
      <c r="E124" s="30"/>
      <c r="F124" s="30"/>
      <c r="G124" s="30"/>
      <c r="H124" s="30"/>
      <c r="I124" s="30"/>
      <c r="J124" s="30"/>
      <c r="L124" s="38"/>
      <c r="M124" s="38"/>
      <c r="N124" s="38"/>
      <c r="O124" s="38"/>
      <c r="P124" s="38"/>
      <c r="Q124" s="38"/>
      <c r="R124" s="38"/>
      <c r="S124" s="38"/>
      <c r="T124" s="38"/>
      <c r="W124" s="43"/>
      <c r="X124" s="43"/>
      <c r="Y124" s="43"/>
      <c r="Z124" s="44"/>
      <c r="AA124" s="43"/>
      <c r="AB124" s="43"/>
      <c r="AC124" s="63"/>
      <c r="AD124" s="63"/>
      <c r="AE124" s="43"/>
    </row>
    <row r="125" spans="1:31" x14ac:dyDescent="0.2">
      <c r="A125" s="30" t="s">
        <v>198</v>
      </c>
      <c r="B125" s="189" t="s">
        <v>178</v>
      </c>
      <c r="C125" s="189"/>
      <c r="D125" s="40"/>
      <c r="E125" s="40"/>
      <c r="F125" s="41" t="s">
        <v>15</v>
      </c>
      <c r="G125" s="30"/>
      <c r="H125" s="41" t="s">
        <v>14</v>
      </c>
      <c r="I125" s="42" t="str">
        <f>IF(H125=AD$3,IFERROR(INDEX($AE$2:$AF$10,MATCH(F125,$AE$2:$AE$10,0),2),""),"")</f>
        <v/>
      </c>
      <c r="J125" s="42">
        <f>IF(H125=AD$3,D125*E125*I125,0)</f>
        <v>0</v>
      </c>
      <c r="K125" s="38"/>
      <c r="L125" s="38"/>
      <c r="M125" s="38"/>
      <c r="N125" s="38"/>
      <c r="O125" s="38"/>
      <c r="P125" s="38"/>
      <c r="Q125" s="38"/>
      <c r="R125" s="38"/>
      <c r="S125" s="38"/>
      <c r="T125" s="38"/>
      <c r="W125" s="43"/>
      <c r="X125" s="63"/>
      <c r="Y125" s="30">
        <f>IF($H125=$AD$3,$D125,0)</f>
        <v>0</v>
      </c>
      <c r="Z125" s="42">
        <f>IF($H125=$AD$3,$J125,0)</f>
        <v>0</v>
      </c>
      <c r="AA125" s="43"/>
      <c r="AB125" s="43"/>
      <c r="AC125" s="63"/>
      <c r="AD125" s="63"/>
      <c r="AE125" s="30">
        <f>IF($H125=$AD$3,$D125,0)</f>
        <v>0</v>
      </c>
    </row>
    <row r="126" spans="1:31" x14ac:dyDescent="0.2">
      <c r="A126" s="30" t="s">
        <v>199</v>
      </c>
      <c r="B126" s="189" t="s">
        <v>181</v>
      </c>
      <c r="C126" s="189"/>
      <c r="D126" s="40"/>
      <c r="E126" s="40"/>
      <c r="F126" s="41" t="s">
        <v>15</v>
      </c>
      <c r="G126" s="30"/>
      <c r="H126" s="41" t="s">
        <v>14</v>
      </c>
      <c r="I126" s="42" t="str">
        <f>IF(H126=AD$3,IFERROR(INDEX($AE$2:$AF$10,MATCH(F126,$AE$2:$AE$10,0),2),""),"")</f>
        <v/>
      </c>
      <c r="J126" s="42">
        <f>IF(H126=AD$3,D126*E126*I126,0)</f>
        <v>0</v>
      </c>
      <c r="K126" s="38"/>
      <c r="L126" s="38"/>
      <c r="M126" s="38"/>
      <c r="N126" s="38"/>
      <c r="O126" s="38"/>
      <c r="P126" s="38"/>
      <c r="Q126" s="38"/>
      <c r="R126" s="38"/>
      <c r="S126" s="38"/>
      <c r="T126" s="38"/>
      <c r="W126" s="43"/>
      <c r="X126" s="63"/>
      <c r="Y126" s="30">
        <f>IF($H126=$AD$3,$D126,0)</f>
        <v>0</v>
      </c>
      <c r="Z126" s="42">
        <f>IF($H126=$AD$3,$J126,0)</f>
        <v>0</v>
      </c>
      <c r="AA126" s="43"/>
      <c r="AB126" s="43"/>
      <c r="AC126" s="63"/>
      <c r="AD126" s="63"/>
      <c r="AE126" s="43"/>
    </row>
    <row r="127" spans="1:31" x14ac:dyDescent="0.2">
      <c r="A127" s="30" t="s">
        <v>200</v>
      </c>
      <c r="B127" s="189" t="s">
        <v>201</v>
      </c>
      <c r="C127" s="189"/>
      <c r="D127" s="40"/>
      <c r="E127" s="40"/>
      <c r="F127" s="41" t="s">
        <v>15</v>
      </c>
      <c r="G127" s="30"/>
      <c r="H127" s="41" t="s">
        <v>14</v>
      </c>
      <c r="I127" s="42" t="str">
        <f>IF(H127=AD$3,IFERROR(INDEX($AE$2:$AF$10,MATCH(F127,$AE$2:$AE$10,0),2),""),"")</f>
        <v/>
      </c>
      <c r="J127" s="42">
        <f>IF(H127=AD$3,D127*E127*I127,0)</f>
        <v>0</v>
      </c>
      <c r="K127" s="38"/>
      <c r="L127" s="38"/>
      <c r="M127" s="38"/>
      <c r="N127" s="38"/>
      <c r="O127" s="38"/>
      <c r="P127" s="38"/>
      <c r="Q127" s="38"/>
      <c r="R127" s="38"/>
      <c r="S127" s="38"/>
      <c r="T127" s="38"/>
      <c r="W127" s="43"/>
      <c r="X127" s="63"/>
      <c r="Y127" s="30">
        <f>IF($H127=$AD$3,$D127,0)</f>
        <v>0</v>
      </c>
      <c r="Z127" s="42">
        <f>IF($H127=$AD$3,$J127,0)</f>
        <v>0</v>
      </c>
      <c r="AA127" s="43"/>
      <c r="AB127" s="43"/>
      <c r="AC127" s="63"/>
      <c r="AD127" s="63"/>
      <c r="AE127" s="30">
        <f>IF($H127=$AD$3,$D127,0)</f>
        <v>0</v>
      </c>
    </row>
    <row r="128" spans="1:31" x14ac:dyDescent="0.2">
      <c r="A128" s="30"/>
      <c r="B128" s="45" t="s">
        <v>70</v>
      </c>
      <c r="C128" s="50" t="s">
        <v>14</v>
      </c>
      <c r="D128" s="30"/>
      <c r="E128" s="30"/>
      <c r="F128" s="30"/>
      <c r="G128" s="23">
        <f>INDEX($M$31:$N$61,MATCH(C128,$M$31:$M$61,0),2)</f>
        <v>0</v>
      </c>
      <c r="H128" s="41" t="s">
        <v>14</v>
      </c>
      <c r="I128" s="42"/>
      <c r="J128" s="42">
        <f>IF(H128=AD$3,G128*2*M$11,0)</f>
        <v>0</v>
      </c>
      <c r="K128" s="38"/>
      <c r="L128" s="38"/>
      <c r="M128" s="38"/>
      <c r="N128" s="38"/>
      <c r="O128" s="38"/>
      <c r="P128" s="38"/>
      <c r="Q128" s="38"/>
      <c r="R128" s="38"/>
      <c r="S128" s="38"/>
      <c r="T128" s="38"/>
      <c r="W128" s="43"/>
      <c r="X128" s="63"/>
      <c r="Y128" s="43"/>
      <c r="Z128" s="44"/>
      <c r="AA128" s="43"/>
      <c r="AB128" s="43"/>
      <c r="AC128" s="63"/>
      <c r="AD128" s="63"/>
      <c r="AE128" s="43"/>
    </row>
    <row r="129" spans="1:31" x14ac:dyDescent="0.2">
      <c r="A129" s="28"/>
      <c r="B129" s="190" t="s">
        <v>184</v>
      </c>
      <c r="C129" s="190"/>
      <c r="D129" s="30"/>
      <c r="E129" s="30"/>
      <c r="F129" s="30"/>
      <c r="G129" s="65"/>
      <c r="H129" s="41" t="s">
        <v>14</v>
      </c>
      <c r="I129" s="30"/>
      <c r="J129" s="42">
        <f>IF(H129=AD$3,G129,0)</f>
        <v>0</v>
      </c>
      <c r="K129" s="38"/>
      <c r="L129" s="38"/>
      <c r="M129" s="38"/>
      <c r="N129" s="38"/>
      <c r="O129" s="38"/>
      <c r="P129" s="38"/>
      <c r="Q129" s="38"/>
      <c r="R129" s="38"/>
      <c r="S129" s="38"/>
      <c r="T129" s="38"/>
      <c r="W129" s="43"/>
      <c r="X129" s="63"/>
      <c r="Y129" s="43"/>
      <c r="Z129" s="44"/>
      <c r="AA129" s="43"/>
      <c r="AB129" s="43"/>
      <c r="AC129" s="63"/>
      <c r="AD129" s="63"/>
      <c r="AE129" s="43"/>
    </row>
    <row r="130" spans="1:31" x14ac:dyDescent="0.2">
      <c r="A130" s="30" t="s">
        <v>202</v>
      </c>
      <c r="B130" s="189" t="s">
        <v>189</v>
      </c>
      <c r="C130" s="189"/>
      <c r="D130" s="40"/>
      <c r="E130" s="40"/>
      <c r="F130" s="41" t="s">
        <v>15</v>
      </c>
      <c r="G130" s="30"/>
      <c r="H130" s="41" t="s">
        <v>14</v>
      </c>
      <c r="I130" s="42" t="str">
        <f>IF(H130=AD$3,IFERROR(INDEX($AE$2:$AF$10,MATCH(F130,$AE$2:$AE$10,0),2),""),"")</f>
        <v/>
      </c>
      <c r="J130" s="42">
        <f>IF(H130=AD$3,D130*E130*I130,0)</f>
        <v>0</v>
      </c>
      <c r="K130" s="38"/>
      <c r="L130" s="38"/>
      <c r="M130" s="38"/>
      <c r="N130" s="38"/>
      <c r="O130" s="38"/>
      <c r="P130" s="38"/>
      <c r="Q130" s="38"/>
      <c r="R130" s="38"/>
      <c r="S130" s="38"/>
      <c r="T130" s="38"/>
      <c r="W130" s="43"/>
      <c r="X130" s="63"/>
      <c r="Y130" s="30">
        <f>IF($H130=$AD$3,$D130,0)</f>
        <v>0</v>
      </c>
      <c r="Z130" s="42">
        <f>IF($H130=$AD$3,$J130,0)</f>
        <v>0</v>
      </c>
      <c r="AA130" s="43"/>
      <c r="AB130" s="43"/>
      <c r="AC130" s="63"/>
      <c r="AD130" s="63"/>
      <c r="AE130" s="30">
        <f>IF($H130=$AD$3,$D130,0)</f>
        <v>0</v>
      </c>
    </row>
    <row r="131" spans="1:31" x14ac:dyDescent="0.2">
      <c r="A131" s="30" t="s">
        <v>203</v>
      </c>
      <c r="B131" s="189" t="s">
        <v>191</v>
      </c>
      <c r="C131" s="189"/>
      <c r="D131" s="40"/>
      <c r="E131" s="40"/>
      <c r="F131" s="41" t="s">
        <v>15</v>
      </c>
      <c r="G131" s="30"/>
      <c r="H131" s="41" t="s">
        <v>14</v>
      </c>
      <c r="I131" s="42" t="str">
        <f>IF(H131=AD$3,IFERROR(INDEX($AE$2:$AF$10,MATCH(F131,$AE$2:$AE$10,0),2),""),"")</f>
        <v/>
      </c>
      <c r="J131" s="42">
        <f>IF(H131=AD$3,D131*E131*I131,0)</f>
        <v>0</v>
      </c>
      <c r="K131" s="38"/>
      <c r="L131" s="38"/>
      <c r="M131" s="38"/>
      <c r="N131" s="38"/>
      <c r="O131" s="38"/>
      <c r="P131" s="38"/>
      <c r="Q131" s="38"/>
      <c r="R131" s="38"/>
      <c r="S131" s="38"/>
      <c r="T131" s="38"/>
      <c r="W131" s="43"/>
      <c r="X131" s="63"/>
      <c r="Y131" s="30">
        <f>IF($H131=$AD$3,$D131,0)</f>
        <v>0</v>
      </c>
      <c r="Z131" s="42">
        <f>IF($H131=$AD$3,$J131,0)</f>
        <v>0</v>
      </c>
      <c r="AA131" s="43"/>
      <c r="AB131" s="43"/>
      <c r="AC131" s="63"/>
      <c r="AD131" s="63"/>
      <c r="AE131" s="43"/>
    </row>
    <row r="132" spans="1:31" x14ac:dyDescent="0.2">
      <c r="A132" s="30" t="s">
        <v>204</v>
      </c>
      <c r="B132" s="189" t="s">
        <v>205</v>
      </c>
      <c r="C132" s="189"/>
      <c r="D132" s="40"/>
      <c r="E132" s="40"/>
      <c r="F132" s="41" t="s">
        <v>15</v>
      </c>
      <c r="G132" s="30"/>
      <c r="H132" s="41" t="s">
        <v>14</v>
      </c>
      <c r="I132" s="42" t="str">
        <f>IF(H132=AD$3,IFERROR(INDEX($AE$2:$AF$10,MATCH(F132,$AE$2:$AE$10,0),2),""),"")</f>
        <v/>
      </c>
      <c r="J132" s="42">
        <f>IF(H132=AD$3,D132*E132*I132,0)</f>
        <v>0</v>
      </c>
      <c r="K132" s="38"/>
      <c r="L132" s="38"/>
      <c r="M132" s="38"/>
      <c r="N132" s="38"/>
      <c r="O132" s="38"/>
      <c r="P132" s="38"/>
      <c r="Q132" s="38"/>
      <c r="R132" s="38"/>
      <c r="S132" s="38"/>
      <c r="T132" s="38"/>
      <c r="W132" s="43"/>
      <c r="X132" s="63"/>
      <c r="Y132" s="30">
        <f>IF($H132=$AD$3,$D132,0)</f>
        <v>0</v>
      </c>
      <c r="Z132" s="42">
        <f>IF($H132=$AD$3,$J132,0)</f>
        <v>0</v>
      </c>
      <c r="AA132" s="43"/>
      <c r="AB132" s="43"/>
      <c r="AC132" s="63"/>
      <c r="AD132" s="63"/>
      <c r="AE132" s="30">
        <f>IF($H132=$AD$3,$D132,0)</f>
        <v>0</v>
      </c>
    </row>
    <row r="133" spans="1:31" x14ac:dyDescent="0.2">
      <c r="A133" s="30" t="s">
        <v>206</v>
      </c>
      <c r="B133" s="189" t="s">
        <v>193</v>
      </c>
      <c r="C133" s="189"/>
      <c r="D133" s="40"/>
      <c r="E133" s="40"/>
      <c r="F133" s="41" t="s">
        <v>15</v>
      </c>
      <c r="G133" s="30"/>
      <c r="H133" s="41" t="s">
        <v>14</v>
      </c>
      <c r="I133" s="42" t="str">
        <f>IF(H133=AD$3,IFERROR(INDEX($AE$2:$AF$10,MATCH(F133,$AE$2:$AE$10,0),2),""),"")</f>
        <v/>
      </c>
      <c r="J133" s="42">
        <f>IF(H133=AD$3,D133*E133*I133,0)</f>
        <v>0</v>
      </c>
      <c r="K133" s="38"/>
      <c r="L133" s="38"/>
      <c r="M133" s="38"/>
      <c r="N133" s="38"/>
      <c r="O133" s="38"/>
      <c r="P133" s="38"/>
      <c r="Q133" s="38"/>
      <c r="R133" s="38"/>
      <c r="S133" s="38"/>
      <c r="T133" s="38"/>
      <c r="W133" s="43"/>
      <c r="X133" s="43"/>
      <c r="Y133" s="30">
        <f>IF($H133=$AD$3,$D133,0)</f>
        <v>0</v>
      </c>
      <c r="Z133" s="42">
        <f>IF($H133=$AD$3,$J133,0)</f>
        <v>0</v>
      </c>
      <c r="AA133" s="43"/>
      <c r="AB133" s="43"/>
      <c r="AC133" s="63"/>
      <c r="AD133" s="63"/>
      <c r="AE133" s="43"/>
    </row>
    <row r="134" spans="1:31" x14ac:dyDescent="0.2">
      <c r="A134" s="30" t="s">
        <v>207</v>
      </c>
      <c r="B134" s="189" t="s">
        <v>208</v>
      </c>
      <c r="C134" s="189"/>
      <c r="D134" s="40"/>
      <c r="E134" s="40"/>
      <c r="F134" s="41" t="s">
        <v>15</v>
      </c>
      <c r="G134" s="30"/>
      <c r="H134" s="41" t="s">
        <v>14</v>
      </c>
      <c r="I134" s="42" t="str">
        <f>IF(H134=AD$3,IFERROR(INDEX($AE$2:$AF$10,MATCH(F134,$AE$2:$AE$10,0),2),""),"")</f>
        <v/>
      </c>
      <c r="J134" s="42">
        <f>IF(H134=AD$3,D134*E134*I134,0)</f>
        <v>0</v>
      </c>
      <c r="K134" s="38"/>
      <c r="L134" s="38"/>
      <c r="M134" s="38"/>
      <c r="N134" s="38"/>
      <c r="O134" s="38"/>
      <c r="P134" s="38"/>
      <c r="Q134" s="38"/>
      <c r="R134" s="38"/>
      <c r="S134" s="38"/>
      <c r="T134" s="38"/>
      <c r="W134" s="43"/>
      <c r="X134" s="43"/>
      <c r="Y134" s="30">
        <f>IF($H134=$AD$3,$D134,0)</f>
        <v>0</v>
      </c>
      <c r="Z134" s="42">
        <f>IF($H134=$AD$3,$J134,0)</f>
        <v>0</v>
      </c>
      <c r="AA134" s="43"/>
      <c r="AB134" s="43"/>
      <c r="AC134" s="63"/>
      <c r="AD134" s="63"/>
      <c r="AE134" s="43"/>
    </row>
    <row r="135" spans="1:31" x14ac:dyDescent="0.2">
      <c r="A135" s="30"/>
      <c r="B135" s="45" t="s">
        <v>209</v>
      </c>
      <c r="C135" s="50" t="s">
        <v>14</v>
      </c>
      <c r="D135" s="30"/>
      <c r="E135" s="30"/>
      <c r="F135" s="30"/>
      <c r="G135" s="23">
        <f>INDEX($M$31:$N$61,MATCH(C135,$M$31:$M$61,0),2)</f>
        <v>0</v>
      </c>
      <c r="H135" s="41" t="s">
        <v>14</v>
      </c>
      <c r="I135" s="42"/>
      <c r="J135" s="42">
        <f>IF(H135=AD$3,G135*2*M$11,0)</f>
        <v>0</v>
      </c>
      <c r="K135" s="38"/>
      <c r="L135" s="38"/>
      <c r="M135" s="38"/>
      <c r="N135" s="38"/>
      <c r="O135" s="38"/>
      <c r="P135" s="38"/>
      <c r="Q135" s="38"/>
      <c r="R135" s="38"/>
      <c r="S135" s="38"/>
      <c r="T135" s="38"/>
      <c r="W135" s="43"/>
      <c r="X135" s="43"/>
      <c r="Y135" s="43"/>
      <c r="Z135" s="44"/>
      <c r="AA135" s="43"/>
      <c r="AB135" s="43"/>
      <c r="AC135" s="63"/>
      <c r="AD135" s="63"/>
      <c r="AE135" s="43"/>
    </row>
    <row r="136" spans="1:31" x14ac:dyDescent="0.2">
      <c r="A136" s="28"/>
      <c r="B136" s="190" t="s">
        <v>210</v>
      </c>
      <c r="C136" s="190"/>
      <c r="D136" s="30"/>
      <c r="E136" s="30"/>
      <c r="F136" s="30"/>
      <c r="G136" s="46"/>
      <c r="H136" s="41" t="s">
        <v>14</v>
      </c>
      <c r="I136" s="30"/>
      <c r="J136" s="42">
        <f>IF(H136=AD$3,G136,0)</f>
        <v>0</v>
      </c>
      <c r="K136" s="38"/>
      <c r="W136" s="43"/>
      <c r="X136" s="63"/>
      <c r="Y136" s="43"/>
      <c r="Z136" s="44"/>
      <c r="AA136" s="43"/>
      <c r="AB136" s="43"/>
      <c r="AC136" s="63"/>
      <c r="AD136" s="63"/>
      <c r="AE136" s="43"/>
    </row>
    <row r="137" spans="1:31" x14ac:dyDescent="0.2">
      <c r="A137" s="30" t="s">
        <v>211</v>
      </c>
      <c r="B137" s="189" t="s">
        <v>212</v>
      </c>
      <c r="C137" s="189"/>
      <c r="D137" s="40"/>
      <c r="E137" s="40"/>
      <c r="F137" s="41" t="s">
        <v>15</v>
      </c>
      <c r="G137" s="30"/>
      <c r="H137" s="41" t="s">
        <v>14</v>
      </c>
      <c r="I137" s="42" t="str">
        <f>IF(H137=AD$3,IFERROR(INDEX($AE$2:$AF$10,MATCH(F137,$AE$2:$AE$10,0),2),""),"")</f>
        <v/>
      </c>
      <c r="J137" s="42">
        <f>IF(H137=AD$3,D137*E137*I137,0)</f>
        <v>0</v>
      </c>
      <c r="K137" s="38"/>
      <c r="L137" s="38"/>
      <c r="M137" s="38"/>
      <c r="N137" s="38"/>
      <c r="O137" s="38"/>
      <c r="P137" s="38"/>
      <c r="Q137" s="38"/>
      <c r="R137" s="38"/>
      <c r="S137" s="38"/>
      <c r="T137" s="38"/>
      <c r="W137" s="43"/>
      <c r="X137" s="43"/>
      <c r="Y137" s="30">
        <f>IF($H137=$AD$3,$D137,0)</f>
        <v>0</v>
      </c>
      <c r="Z137" s="42">
        <f>IF($H137=$AD$3,$J137,0)</f>
        <v>0</v>
      </c>
      <c r="AA137" s="43"/>
      <c r="AB137" s="43"/>
      <c r="AC137" s="63"/>
      <c r="AD137" s="63"/>
      <c r="AE137" s="30">
        <f>IF($H137=$AD$3,$D137,0)</f>
        <v>0</v>
      </c>
    </row>
    <row r="138" spans="1:31" x14ac:dyDescent="0.2">
      <c r="A138" s="30" t="s">
        <v>213</v>
      </c>
      <c r="B138" s="189" t="s">
        <v>195</v>
      </c>
      <c r="C138" s="189"/>
      <c r="D138" s="40"/>
      <c r="E138" s="40"/>
      <c r="F138" s="41" t="s">
        <v>15</v>
      </c>
      <c r="G138" s="30"/>
      <c r="H138" s="41" t="s">
        <v>14</v>
      </c>
      <c r="I138" s="42" t="str">
        <f>IF(H138=AD$3,IFERROR(INDEX($AE$2:$AF$10,MATCH(F138,$AE$2:$AE$10,0),2),""),"")</f>
        <v/>
      </c>
      <c r="J138" s="42">
        <f>IF(H138=AD$3,D138*E138*I138,0)</f>
        <v>0</v>
      </c>
      <c r="K138" s="38"/>
      <c r="L138" s="38"/>
      <c r="M138" s="38"/>
      <c r="N138" s="38"/>
      <c r="O138" s="38"/>
      <c r="P138" s="38"/>
      <c r="Q138" s="38"/>
      <c r="R138" s="38"/>
      <c r="S138" s="38"/>
      <c r="T138" s="38"/>
      <c r="W138" s="43"/>
      <c r="X138" s="43"/>
      <c r="Y138" s="30">
        <f>IF($H138=$AD$3,$D138,0)</f>
        <v>0</v>
      </c>
      <c r="Z138" s="42">
        <f>IF($H138=$AD$3,$J138,0)</f>
        <v>0</v>
      </c>
      <c r="AA138" s="43"/>
      <c r="AB138" s="43"/>
      <c r="AC138" s="63"/>
      <c r="AD138" s="63"/>
      <c r="AE138" s="30">
        <f>IF($H138=$AD$3,$D138,0)</f>
        <v>0</v>
      </c>
    </row>
    <row r="139" spans="1:31" x14ac:dyDescent="0.2">
      <c r="A139" s="30" t="s">
        <v>214</v>
      </c>
      <c r="B139" s="189" t="s">
        <v>179</v>
      </c>
      <c r="C139" s="189"/>
      <c r="D139" s="40"/>
      <c r="E139" s="40"/>
      <c r="F139" s="41" t="s">
        <v>15</v>
      </c>
      <c r="G139" s="30"/>
      <c r="H139" s="41" t="s">
        <v>14</v>
      </c>
      <c r="I139" s="42" t="str">
        <f>IF(H139=AD$3,IFERROR(INDEX($AE$2:$AF$10,MATCH(F139,$AE$2:$AE$10,0),2),""),"")</f>
        <v/>
      </c>
      <c r="J139" s="42">
        <f>IF(H139=AD$3,D139*E139*I139,0)</f>
        <v>0</v>
      </c>
      <c r="K139" s="38"/>
      <c r="L139" s="38"/>
      <c r="M139" s="38"/>
      <c r="N139" s="38"/>
      <c r="O139" s="38"/>
      <c r="P139" s="38"/>
      <c r="Q139" s="38"/>
      <c r="R139" s="38"/>
      <c r="S139" s="38"/>
      <c r="T139" s="38"/>
      <c r="W139" s="43"/>
      <c r="X139" s="43"/>
      <c r="Y139" s="30">
        <f>IF($H139=$AD$3,$D139,0)</f>
        <v>0</v>
      </c>
      <c r="Z139" s="42">
        <f>IF($H139=$AD$3,$J139,0)</f>
        <v>0</v>
      </c>
      <c r="AA139" s="43"/>
      <c r="AB139" s="43"/>
      <c r="AC139" s="63"/>
      <c r="AD139" s="63"/>
      <c r="AE139" s="43"/>
    </row>
    <row r="140" spans="1:31" x14ac:dyDescent="0.2">
      <c r="A140" s="30"/>
      <c r="B140" s="45" t="s">
        <v>66</v>
      </c>
      <c r="C140" s="50" t="s">
        <v>14</v>
      </c>
      <c r="D140" s="30"/>
      <c r="E140" s="30"/>
      <c r="F140" s="30"/>
      <c r="G140" s="23">
        <f>INDEX($M$31:$N$61,MATCH(C140,$M$31:$M$61,0),2)</f>
        <v>0</v>
      </c>
      <c r="H140" s="41" t="s">
        <v>14</v>
      </c>
      <c r="I140" s="24"/>
      <c r="J140" s="42">
        <f>IF(H140=AD$3,G140*2*M$11,0)</f>
        <v>0</v>
      </c>
      <c r="K140" s="38"/>
      <c r="L140" s="38"/>
      <c r="M140" s="38"/>
      <c r="N140" s="38"/>
      <c r="O140" s="38"/>
      <c r="P140" s="38"/>
      <c r="Q140" s="38"/>
      <c r="R140" s="38"/>
      <c r="S140" s="38"/>
      <c r="T140" s="38"/>
      <c r="W140" s="43"/>
      <c r="X140" s="43"/>
      <c r="Y140" s="43"/>
      <c r="Z140" s="44"/>
      <c r="AA140" s="43"/>
      <c r="AB140" s="43"/>
      <c r="AC140" s="63"/>
      <c r="AD140" s="63"/>
      <c r="AE140" s="43"/>
    </row>
    <row r="141" spans="1:31" x14ac:dyDescent="0.2">
      <c r="A141" s="30"/>
      <c r="B141" s="4" t="s">
        <v>215</v>
      </c>
      <c r="C141" s="4"/>
      <c r="D141" s="30"/>
      <c r="E141" s="30"/>
      <c r="F141" s="30"/>
      <c r="G141" s="30"/>
      <c r="H141" s="30"/>
      <c r="I141" s="30"/>
      <c r="J141" s="30"/>
      <c r="L141" s="38"/>
      <c r="M141" s="38"/>
      <c r="N141" s="38"/>
      <c r="O141" s="38"/>
      <c r="P141" s="38"/>
      <c r="Q141" s="38"/>
      <c r="R141" s="38"/>
      <c r="S141" s="38"/>
      <c r="T141" s="38"/>
      <c r="W141" s="43"/>
      <c r="X141" s="43"/>
      <c r="Y141" s="43"/>
      <c r="Z141" s="44"/>
      <c r="AA141" s="43"/>
      <c r="AB141" s="43"/>
      <c r="AC141" s="63"/>
      <c r="AD141" s="63"/>
      <c r="AE141" s="43"/>
    </row>
    <row r="142" spans="1:31" x14ac:dyDescent="0.2">
      <c r="A142" s="30" t="s">
        <v>216</v>
      </c>
      <c r="B142" s="189" t="s">
        <v>178</v>
      </c>
      <c r="C142" s="189"/>
      <c r="D142" s="40"/>
      <c r="E142" s="40"/>
      <c r="F142" s="41" t="s">
        <v>15</v>
      </c>
      <c r="G142" s="30"/>
      <c r="H142" s="41" t="s">
        <v>14</v>
      </c>
      <c r="I142" s="42" t="str">
        <f t="shared" ref="I142:I148" si="8">IF(H142=AD$3,IFERROR(INDEX($AE$2:$AF$10,MATCH(F142,$AE$2:$AE$10,0),2),""),"")</f>
        <v/>
      </c>
      <c r="J142" s="42">
        <f t="shared" ref="J142:J149" si="9">IF(H142=AD$3,D142*E142*I142,0)</f>
        <v>0</v>
      </c>
      <c r="K142" s="38"/>
      <c r="L142" s="38"/>
      <c r="M142" s="38"/>
      <c r="N142" s="38"/>
      <c r="O142" s="38"/>
      <c r="P142" s="38"/>
      <c r="Q142" s="38"/>
      <c r="R142" s="38"/>
      <c r="S142" s="38"/>
      <c r="T142" s="38"/>
      <c r="W142" s="43"/>
      <c r="X142" s="63"/>
      <c r="Y142" s="30">
        <f t="shared" ref="Y142:Y148" si="10">IF($H142=$AD$3,$D142,0)</f>
        <v>0</v>
      </c>
      <c r="Z142" s="42">
        <f t="shared" ref="Z142:Z148" si="11">IF($H142=$AD$3,$J142,0)</f>
        <v>0</v>
      </c>
      <c r="AA142" s="43"/>
      <c r="AB142" s="43"/>
      <c r="AC142" s="63"/>
      <c r="AD142" s="63"/>
      <c r="AE142" s="30">
        <f>IF($H142=$AD$3,$D142,0)</f>
        <v>0</v>
      </c>
    </row>
    <row r="143" spans="1:31" x14ac:dyDescent="0.2">
      <c r="A143" s="30" t="s">
        <v>217</v>
      </c>
      <c r="B143" s="189" t="s">
        <v>218</v>
      </c>
      <c r="C143" s="189"/>
      <c r="D143" s="40"/>
      <c r="E143" s="40"/>
      <c r="F143" s="41" t="s">
        <v>15</v>
      </c>
      <c r="G143" s="30"/>
      <c r="H143" s="41" t="s">
        <v>14</v>
      </c>
      <c r="I143" s="42" t="str">
        <f t="shared" si="8"/>
        <v/>
      </c>
      <c r="J143" s="42">
        <f t="shared" si="9"/>
        <v>0</v>
      </c>
      <c r="K143" s="38"/>
      <c r="L143" s="38"/>
      <c r="M143" s="38"/>
      <c r="N143" s="38"/>
      <c r="O143" s="38"/>
      <c r="P143" s="38"/>
      <c r="Q143" s="38"/>
      <c r="R143" s="38"/>
      <c r="S143" s="38"/>
      <c r="T143" s="38"/>
      <c r="W143" s="43"/>
      <c r="X143" s="63"/>
      <c r="Y143" s="30">
        <f t="shared" si="10"/>
        <v>0</v>
      </c>
      <c r="Z143" s="42">
        <f t="shared" si="11"/>
        <v>0</v>
      </c>
      <c r="AA143" s="43"/>
      <c r="AB143" s="43"/>
      <c r="AC143" s="63"/>
      <c r="AD143" s="63"/>
      <c r="AE143" s="43"/>
    </row>
    <row r="144" spans="1:31" x14ac:dyDescent="0.2">
      <c r="A144" s="30" t="s">
        <v>219</v>
      </c>
      <c r="B144" s="189" t="s">
        <v>220</v>
      </c>
      <c r="C144" s="189"/>
      <c r="D144" s="40"/>
      <c r="E144" s="40"/>
      <c r="F144" s="41" t="s">
        <v>15</v>
      </c>
      <c r="G144" s="30"/>
      <c r="H144" s="41" t="s">
        <v>14</v>
      </c>
      <c r="I144" s="42" t="str">
        <f t="shared" si="8"/>
        <v/>
      </c>
      <c r="J144" s="42">
        <f t="shared" si="9"/>
        <v>0</v>
      </c>
      <c r="K144" s="38"/>
      <c r="L144" s="38"/>
      <c r="M144" s="38"/>
      <c r="N144" s="38"/>
      <c r="O144" s="38"/>
      <c r="P144" s="38"/>
      <c r="Q144" s="38"/>
      <c r="R144" s="38"/>
      <c r="S144" s="38"/>
      <c r="T144" s="38"/>
      <c r="W144" s="43"/>
      <c r="X144" s="63"/>
      <c r="Y144" s="30">
        <f t="shared" si="10"/>
        <v>0</v>
      </c>
      <c r="Z144" s="42">
        <f t="shared" si="11"/>
        <v>0</v>
      </c>
      <c r="AA144" s="43"/>
      <c r="AB144" s="43"/>
      <c r="AC144" s="63"/>
      <c r="AD144" s="63"/>
      <c r="AE144" s="30">
        <f>IF($H144=$AD$3,$D144,0)</f>
        <v>0</v>
      </c>
    </row>
    <row r="145" spans="1:31" x14ac:dyDescent="0.2">
      <c r="A145" s="30" t="s">
        <v>221</v>
      </c>
      <c r="B145" s="189" t="s">
        <v>181</v>
      </c>
      <c r="C145" s="189"/>
      <c r="D145" s="40"/>
      <c r="E145" s="40"/>
      <c r="F145" s="41" t="s">
        <v>15</v>
      </c>
      <c r="G145" s="30"/>
      <c r="H145" s="41" t="s">
        <v>14</v>
      </c>
      <c r="I145" s="42" t="str">
        <f t="shared" si="8"/>
        <v/>
      </c>
      <c r="J145" s="42">
        <f t="shared" si="9"/>
        <v>0</v>
      </c>
      <c r="K145" s="38"/>
      <c r="L145" s="38"/>
      <c r="M145" s="38"/>
      <c r="N145" s="38"/>
      <c r="O145" s="38"/>
      <c r="P145" s="38"/>
      <c r="Q145" s="38"/>
      <c r="R145" s="38"/>
      <c r="S145" s="38"/>
      <c r="T145" s="38"/>
      <c r="W145" s="43"/>
      <c r="X145" s="63"/>
      <c r="Y145" s="30">
        <f t="shared" si="10"/>
        <v>0</v>
      </c>
      <c r="Z145" s="42">
        <f t="shared" si="11"/>
        <v>0</v>
      </c>
      <c r="AA145" s="43"/>
      <c r="AB145" s="43"/>
      <c r="AC145" s="63"/>
      <c r="AD145" s="63"/>
      <c r="AE145" s="43"/>
    </row>
    <row r="146" spans="1:31" x14ac:dyDescent="0.2">
      <c r="A146" s="30" t="s">
        <v>222</v>
      </c>
      <c r="B146" s="189" t="s">
        <v>223</v>
      </c>
      <c r="C146" s="189"/>
      <c r="D146" s="40"/>
      <c r="E146" s="40"/>
      <c r="F146" s="41" t="s">
        <v>15</v>
      </c>
      <c r="G146" s="30"/>
      <c r="H146" s="41" t="s">
        <v>14</v>
      </c>
      <c r="I146" s="42" t="str">
        <f t="shared" si="8"/>
        <v/>
      </c>
      <c r="J146" s="42">
        <f t="shared" si="9"/>
        <v>0</v>
      </c>
      <c r="K146" s="38"/>
      <c r="L146" s="38"/>
      <c r="M146" s="38"/>
      <c r="N146" s="38"/>
      <c r="O146" s="38"/>
      <c r="P146" s="38"/>
      <c r="Q146" s="38"/>
      <c r="R146" s="38"/>
      <c r="S146" s="38"/>
      <c r="T146" s="38"/>
      <c r="W146" s="43"/>
      <c r="X146" s="63"/>
      <c r="Y146" s="30">
        <f t="shared" si="10"/>
        <v>0</v>
      </c>
      <c r="Z146" s="42">
        <f t="shared" si="11"/>
        <v>0</v>
      </c>
      <c r="AA146" s="43"/>
      <c r="AB146" s="43"/>
      <c r="AC146" s="63"/>
      <c r="AD146" s="63"/>
      <c r="AE146" s="30">
        <f>IF($H146=$AD$3,$D146,0)</f>
        <v>0</v>
      </c>
    </row>
    <row r="147" spans="1:31" x14ac:dyDescent="0.2">
      <c r="A147" s="30" t="s">
        <v>224</v>
      </c>
      <c r="B147" s="189" t="s">
        <v>225</v>
      </c>
      <c r="C147" s="189"/>
      <c r="D147" s="40"/>
      <c r="E147" s="40"/>
      <c r="F147" s="41" t="s">
        <v>15</v>
      </c>
      <c r="G147" s="30"/>
      <c r="H147" s="41" t="s">
        <v>14</v>
      </c>
      <c r="I147" s="42" t="str">
        <f t="shared" si="8"/>
        <v/>
      </c>
      <c r="J147" s="42">
        <f t="shared" si="9"/>
        <v>0</v>
      </c>
      <c r="K147" s="38"/>
      <c r="L147" s="38"/>
      <c r="M147" s="38"/>
      <c r="N147" s="38"/>
      <c r="O147" s="38"/>
      <c r="P147" s="38"/>
      <c r="Q147" s="38"/>
      <c r="R147" s="38"/>
      <c r="S147" s="38"/>
      <c r="T147" s="38"/>
      <c r="W147" s="43"/>
      <c r="X147" s="63"/>
      <c r="Y147" s="30">
        <f t="shared" si="10"/>
        <v>0</v>
      </c>
      <c r="Z147" s="42">
        <f t="shared" si="11"/>
        <v>0</v>
      </c>
      <c r="AA147" s="43"/>
      <c r="AB147" s="43"/>
      <c r="AC147" s="63"/>
      <c r="AD147" s="63"/>
      <c r="AE147" s="43"/>
    </row>
    <row r="148" spans="1:31" x14ac:dyDescent="0.2">
      <c r="A148" s="30" t="s">
        <v>226</v>
      </c>
      <c r="B148" s="189" t="s">
        <v>227</v>
      </c>
      <c r="C148" s="189"/>
      <c r="D148" s="40"/>
      <c r="E148" s="40"/>
      <c r="F148" s="41" t="s">
        <v>15</v>
      </c>
      <c r="G148" s="30"/>
      <c r="H148" s="41" t="s">
        <v>14</v>
      </c>
      <c r="I148" s="42" t="str">
        <f t="shared" si="8"/>
        <v/>
      </c>
      <c r="J148" s="42">
        <f t="shared" si="9"/>
        <v>0</v>
      </c>
      <c r="K148" s="38"/>
      <c r="L148" s="38"/>
      <c r="M148" s="38"/>
      <c r="N148" s="38"/>
      <c r="O148" s="38"/>
      <c r="P148" s="38"/>
      <c r="Q148" s="38"/>
      <c r="R148" s="38"/>
      <c r="S148" s="38"/>
      <c r="T148" s="38"/>
      <c r="W148" s="43"/>
      <c r="X148" s="63"/>
      <c r="Y148" s="30">
        <f t="shared" si="10"/>
        <v>0</v>
      </c>
      <c r="Z148" s="42">
        <f t="shared" si="11"/>
        <v>0</v>
      </c>
      <c r="AA148" s="43"/>
      <c r="AB148" s="43"/>
      <c r="AC148" s="63"/>
      <c r="AD148" s="63"/>
      <c r="AE148" s="30">
        <f>IF($H148=$AD$3,$D148,0)</f>
        <v>0</v>
      </c>
    </row>
    <row r="149" spans="1:31" x14ac:dyDescent="0.2">
      <c r="A149" s="28"/>
      <c r="B149" s="190" t="s">
        <v>228</v>
      </c>
      <c r="C149" s="190"/>
      <c r="D149" s="30"/>
      <c r="E149" s="30"/>
      <c r="F149" s="30"/>
      <c r="G149" s="46"/>
      <c r="H149" s="41" t="s">
        <v>14</v>
      </c>
      <c r="I149" s="30"/>
      <c r="J149" s="42">
        <f>IF(H149=AD$3,G149,0)</f>
        <v>0</v>
      </c>
      <c r="K149" s="38"/>
      <c r="L149" s="38"/>
      <c r="M149" s="38"/>
      <c r="N149" s="38"/>
      <c r="O149" s="38"/>
      <c r="P149" s="38"/>
      <c r="Q149" s="38"/>
      <c r="R149" s="38"/>
      <c r="S149" s="38"/>
      <c r="T149" s="38"/>
      <c r="W149" s="43"/>
      <c r="X149" s="63"/>
      <c r="Y149" s="43"/>
      <c r="Z149" s="44"/>
      <c r="AA149" s="43"/>
      <c r="AB149" s="43"/>
      <c r="AC149" s="63"/>
      <c r="AD149" s="63"/>
      <c r="AE149" s="43"/>
    </row>
    <row r="150" spans="1:31" x14ac:dyDescent="0.2">
      <c r="A150" s="30" t="s">
        <v>229</v>
      </c>
      <c r="B150" s="189" t="s">
        <v>230</v>
      </c>
      <c r="C150" s="189"/>
      <c r="D150" s="40"/>
      <c r="E150" s="40"/>
      <c r="F150" s="41" t="s">
        <v>15</v>
      </c>
      <c r="G150" s="30"/>
      <c r="H150" s="41" t="s">
        <v>14</v>
      </c>
      <c r="I150" s="42" t="str">
        <f>IF(H150=AD$3,IFERROR(INDEX($AE$2:$AF$10,MATCH(F150,$AE$2:$AE$10,0),2),""),"")</f>
        <v/>
      </c>
      <c r="J150" s="42">
        <f>IF(H150=AD$3,D150*E150*I150,0)</f>
        <v>0</v>
      </c>
      <c r="K150" s="38"/>
      <c r="L150" s="38"/>
      <c r="M150" s="38"/>
      <c r="N150" s="38"/>
      <c r="O150" s="38"/>
      <c r="P150" s="38"/>
      <c r="Q150" s="38"/>
      <c r="R150" s="38"/>
      <c r="S150" s="38"/>
      <c r="T150" s="38"/>
      <c r="W150" s="43"/>
      <c r="X150" s="43"/>
      <c r="Y150" s="30">
        <f>IF($H150=$AD$3,$D150,0)</f>
        <v>0</v>
      </c>
      <c r="Z150" s="42">
        <f>IF($H150=$AD$3,$J150,0)</f>
        <v>0</v>
      </c>
      <c r="AA150" s="43"/>
      <c r="AB150" s="43"/>
      <c r="AC150" s="63"/>
      <c r="AD150" s="63"/>
      <c r="AE150" s="43"/>
    </row>
    <row r="151" spans="1:31" x14ac:dyDescent="0.2">
      <c r="A151" s="30"/>
      <c r="B151" s="45" t="s">
        <v>209</v>
      </c>
      <c r="C151" s="50" t="s">
        <v>14</v>
      </c>
      <c r="D151" s="30"/>
      <c r="E151" s="30"/>
      <c r="F151" s="30"/>
      <c r="G151" s="23">
        <f>INDEX($M$31:$N$61,MATCH(C151,$M$31:$M$61,0),2)</f>
        <v>0</v>
      </c>
      <c r="H151" s="41" t="s">
        <v>14</v>
      </c>
      <c r="I151" s="42"/>
      <c r="J151" s="42">
        <f>IF(H151=AD$3,G151*2*M$11,0)</f>
        <v>0</v>
      </c>
      <c r="K151" s="38"/>
      <c r="L151" s="38"/>
      <c r="M151" s="38"/>
      <c r="N151" s="38"/>
      <c r="O151" s="38"/>
      <c r="P151" s="38"/>
      <c r="Q151" s="38"/>
      <c r="R151" s="38"/>
      <c r="S151" s="38"/>
      <c r="T151" s="38"/>
      <c r="W151" s="43"/>
      <c r="X151" s="43"/>
      <c r="Y151" s="30">
        <f>IF($H151=$AD$3,$D151,0)</f>
        <v>0</v>
      </c>
      <c r="Z151" s="42">
        <f>IF($H151=$AD$3,$J151,0)</f>
        <v>0</v>
      </c>
      <c r="AA151" s="43"/>
      <c r="AB151" s="43"/>
      <c r="AC151" s="63"/>
      <c r="AD151" s="63"/>
      <c r="AE151" s="43"/>
    </row>
    <row r="152" spans="1:31" x14ac:dyDescent="0.2">
      <c r="A152" s="28"/>
      <c r="B152" s="190" t="s">
        <v>210</v>
      </c>
      <c r="C152" s="190"/>
      <c r="D152" s="30"/>
      <c r="E152" s="30"/>
      <c r="F152" s="30"/>
      <c r="G152" s="46"/>
      <c r="H152" s="41" t="s">
        <v>14</v>
      </c>
      <c r="I152" s="30"/>
      <c r="J152" s="42">
        <f>IF(H152=AD$3,G152,0)</f>
        <v>0</v>
      </c>
      <c r="K152" s="38"/>
      <c r="L152" s="38"/>
      <c r="M152" s="38"/>
      <c r="N152" s="38"/>
      <c r="O152" s="38"/>
      <c r="P152" s="38"/>
      <c r="Q152" s="38"/>
      <c r="R152" s="38"/>
      <c r="S152" s="38"/>
      <c r="T152" s="38"/>
      <c r="W152" s="43"/>
      <c r="X152" s="63"/>
      <c r="Y152" s="43"/>
      <c r="Z152" s="44"/>
      <c r="AA152" s="43"/>
      <c r="AB152" s="43"/>
      <c r="AC152" s="63"/>
      <c r="AD152" s="63"/>
      <c r="AE152" s="43"/>
    </row>
    <row r="153" spans="1:31" x14ac:dyDescent="0.2">
      <c r="A153" s="30" t="s">
        <v>231</v>
      </c>
      <c r="B153" s="189" t="s">
        <v>232</v>
      </c>
      <c r="C153" s="189"/>
      <c r="D153" s="40"/>
      <c r="E153" s="40"/>
      <c r="F153" s="41" t="s">
        <v>15</v>
      </c>
      <c r="G153" s="30"/>
      <c r="H153" s="41" t="s">
        <v>14</v>
      </c>
      <c r="I153" s="42" t="str">
        <f>IF(H153=AD$3,IFERROR(INDEX($AE$2:$AF$10,MATCH(F153,$AE$2:$AE$10,0),2),""),"")</f>
        <v/>
      </c>
      <c r="J153" s="42">
        <f>IF(H153=AD$3,D153*E153*I153,0)</f>
        <v>0</v>
      </c>
      <c r="K153" s="38"/>
      <c r="W153" s="43"/>
      <c r="X153" s="63"/>
      <c r="Y153" s="30">
        <f>IF($H153=$AD$3,$D153,0)</f>
        <v>0</v>
      </c>
      <c r="Z153" s="42">
        <f>IF($H153=$AD$3,$J153,0)</f>
        <v>0</v>
      </c>
      <c r="AA153" s="43"/>
      <c r="AB153" s="43"/>
      <c r="AC153" s="63"/>
      <c r="AD153" s="63"/>
      <c r="AE153" s="43"/>
    </row>
    <row r="154" spans="1:31" x14ac:dyDescent="0.2">
      <c r="A154" s="28"/>
      <c r="B154" s="190" t="s">
        <v>58</v>
      </c>
      <c r="C154" s="190"/>
      <c r="D154" s="30"/>
      <c r="E154" s="30"/>
      <c r="F154" s="30"/>
      <c r="G154" s="30">
        <f>IF(OR(G$16="",G$16=0),0,G$16)</f>
        <v>0</v>
      </c>
      <c r="H154" s="41" t="s">
        <v>14</v>
      </c>
      <c r="I154" s="30"/>
      <c r="J154" s="42">
        <f>IF(H154=AD$3,G154*2*M$11,0)</f>
        <v>0</v>
      </c>
      <c r="K154" s="38"/>
      <c r="L154" s="38"/>
      <c r="M154" s="38"/>
      <c r="N154" s="38"/>
      <c r="O154" s="38"/>
      <c r="P154" s="38"/>
      <c r="Q154" s="38"/>
      <c r="R154" s="38"/>
      <c r="S154" s="38"/>
      <c r="T154" s="38"/>
      <c r="W154" s="43"/>
      <c r="X154" s="44"/>
      <c r="Y154" s="43"/>
      <c r="Z154" s="44"/>
      <c r="AA154" s="43"/>
      <c r="AB154" s="44"/>
      <c r="AC154" s="66"/>
      <c r="AD154" s="66"/>
      <c r="AE154" s="43"/>
    </row>
    <row r="155" spans="1:31" x14ac:dyDescent="0.2">
      <c r="A155" s="30" t="s">
        <v>233</v>
      </c>
      <c r="B155" s="189" t="s">
        <v>195</v>
      </c>
      <c r="C155" s="189"/>
      <c r="D155" s="40"/>
      <c r="E155" s="40"/>
      <c r="F155" s="41" t="s">
        <v>15</v>
      </c>
      <c r="G155" s="30"/>
      <c r="H155" s="41" t="s">
        <v>14</v>
      </c>
      <c r="I155" s="42" t="str">
        <f>IF(H155=AD$3,IFERROR(INDEX($AE$2:$AF$10,MATCH(F155,$AE$2:$AE$10,0),2),""),"")</f>
        <v/>
      </c>
      <c r="J155" s="42">
        <f>IF(H155=AD$3,D155*E155*I155,0)</f>
        <v>0</v>
      </c>
      <c r="K155" s="38"/>
      <c r="L155" s="38"/>
      <c r="M155" s="38"/>
      <c r="N155" s="38"/>
      <c r="O155" s="38"/>
      <c r="P155" s="38"/>
      <c r="Q155" s="38"/>
      <c r="R155" s="38"/>
      <c r="S155" s="38"/>
      <c r="T155" s="38"/>
      <c r="W155" s="43"/>
      <c r="X155" s="63"/>
      <c r="Y155" s="30">
        <f>IF($H155=$AD$3,$D155,0)</f>
        <v>0</v>
      </c>
      <c r="Z155" s="42">
        <f>IF($H155=$AD$3,$J155,0)</f>
        <v>0</v>
      </c>
      <c r="AA155" s="43"/>
      <c r="AB155" s="43"/>
      <c r="AC155" s="63"/>
      <c r="AD155" s="63"/>
      <c r="AE155" s="30">
        <f>IF($H155=$AD$3,$D155,0)</f>
        <v>0</v>
      </c>
    </row>
    <row r="156" spans="1:31" x14ac:dyDescent="0.2">
      <c r="A156" s="30" t="s">
        <v>234</v>
      </c>
      <c r="B156" s="189" t="s">
        <v>179</v>
      </c>
      <c r="C156" s="189"/>
      <c r="D156" s="40"/>
      <c r="E156" s="40"/>
      <c r="F156" s="41" t="s">
        <v>15</v>
      </c>
      <c r="G156" s="30"/>
      <c r="H156" s="41" t="s">
        <v>14</v>
      </c>
      <c r="I156" s="42" t="str">
        <f>IF(H156=AD$3,IFERROR(INDEX($AE$2:$AF$10,MATCH(F156,$AE$2:$AE$10,0),2),""),"")</f>
        <v/>
      </c>
      <c r="J156" s="42">
        <f>IF(H156=AD$3,D156*E156*I156,0)</f>
        <v>0</v>
      </c>
      <c r="K156" s="38"/>
      <c r="L156" s="38"/>
      <c r="M156" s="38"/>
      <c r="N156" s="38"/>
      <c r="O156" s="38"/>
      <c r="P156" s="38"/>
      <c r="Q156" s="38"/>
      <c r="R156" s="38"/>
      <c r="S156" s="38"/>
      <c r="T156" s="38"/>
      <c r="W156" s="43"/>
      <c r="X156" s="63"/>
      <c r="Y156" s="30">
        <f>IF($H156=$AD$3,$D156,0)</f>
        <v>0</v>
      </c>
      <c r="Z156" s="42">
        <f>IF($H156=$AD$3,$J156,0)</f>
        <v>0</v>
      </c>
      <c r="AA156" s="43"/>
      <c r="AB156" s="43"/>
      <c r="AC156" s="63"/>
      <c r="AD156" s="63"/>
      <c r="AE156" s="43"/>
    </row>
    <row r="157" spans="1:31" x14ac:dyDescent="0.2">
      <c r="A157" s="30"/>
      <c r="B157" s="45" t="s">
        <v>66</v>
      </c>
      <c r="C157" s="50" t="s">
        <v>14</v>
      </c>
      <c r="D157" s="30"/>
      <c r="E157" s="30"/>
      <c r="F157" s="30"/>
      <c r="G157" s="23">
        <f>INDEX($M$31:$N$61,MATCH(C157,$M$31:$M$61,0),2)</f>
        <v>0</v>
      </c>
      <c r="H157" s="41" t="s">
        <v>14</v>
      </c>
      <c r="I157" s="24"/>
      <c r="J157" s="42">
        <f>IF(H157=AD$3,G157*2*M$11,0)</f>
        <v>0</v>
      </c>
      <c r="K157" s="38"/>
      <c r="L157" s="38"/>
      <c r="M157" s="38"/>
      <c r="N157" s="38"/>
      <c r="O157" s="38"/>
      <c r="P157" s="38"/>
      <c r="Q157" s="38"/>
      <c r="R157" s="38"/>
      <c r="S157" s="38"/>
      <c r="T157" s="38"/>
      <c r="W157" s="43"/>
      <c r="X157" s="63"/>
      <c r="Y157" s="43"/>
      <c r="Z157" s="44"/>
      <c r="AA157" s="43"/>
      <c r="AB157" s="43"/>
      <c r="AC157" s="63"/>
      <c r="AD157" s="63"/>
      <c r="AE157" s="43"/>
    </row>
    <row r="158" spans="1:31" x14ac:dyDescent="0.2">
      <c r="A158" s="30"/>
      <c r="B158" s="4" t="s">
        <v>235</v>
      </c>
      <c r="C158" s="4"/>
      <c r="D158" s="30"/>
      <c r="E158" s="30"/>
      <c r="F158" s="30"/>
      <c r="G158" s="30"/>
      <c r="H158" s="30"/>
      <c r="I158" s="30"/>
      <c r="J158" s="30"/>
      <c r="L158" s="38"/>
      <c r="M158" s="38"/>
      <c r="N158" s="38"/>
      <c r="O158" s="38"/>
      <c r="P158" s="38"/>
      <c r="Q158" s="38"/>
      <c r="R158" s="38"/>
      <c r="S158" s="38"/>
      <c r="T158" s="38"/>
      <c r="W158" s="43"/>
      <c r="X158" s="43"/>
      <c r="Y158" s="43"/>
      <c r="Z158" s="44"/>
      <c r="AA158" s="43"/>
      <c r="AB158" s="43"/>
      <c r="AC158" s="63"/>
      <c r="AD158" s="63"/>
      <c r="AE158" s="43"/>
    </row>
    <row r="159" spans="1:31" x14ac:dyDescent="0.2">
      <c r="A159" s="30" t="s">
        <v>236</v>
      </c>
      <c r="B159" s="189" t="s">
        <v>237</v>
      </c>
      <c r="C159" s="189"/>
      <c r="D159" s="40"/>
      <c r="E159" s="40"/>
      <c r="F159" s="41" t="s">
        <v>15</v>
      </c>
      <c r="G159" s="30"/>
      <c r="H159" s="41" t="s">
        <v>14</v>
      </c>
      <c r="I159" s="42" t="str">
        <f t="shared" ref="I159:I164" si="12">IF(H159=AD$3,IFERROR(INDEX($AE$2:$AF$10,MATCH(F159,$AE$2:$AE$10,0),2),""),"")</f>
        <v/>
      </c>
      <c r="J159" s="42">
        <f t="shared" ref="J159:J164" si="13">IF(H159=AD$3,D159*E159*I159,0)</f>
        <v>0</v>
      </c>
      <c r="K159" s="38"/>
      <c r="L159" s="38"/>
      <c r="M159" s="38"/>
      <c r="N159" s="38"/>
      <c r="O159" s="38"/>
      <c r="P159" s="38"/>
      <c r="Q159" s="38"/>
      <c r="R159" s="38"/>
      <c r="S159" s="38"/>
      <c r="T159" s="38"/>
      <c r="W159" s="43"/>
      <c r="X159" s="43"/>
      <c r="Y159" s="30">
        <f t="shared" ref="Y159:Y164" si="14">IF($H159=$AD$3,$D159,0)</f>
        <v>0</v>
      </c>
      <c r="Z159" s="42">
        <f t="shared" ref="Z159:Z164" si="15">IF($H159=$AD$3,$J159,0)</f>
        <v>0</v>
      </c>
      <c r="AA159" s="43"/>
      <c r="AB159" s="43"/>
      <c r="AC159" s="63"/>
      <c r="AD159" s="63"/>
      <c r="AE159" s="43"/>
    </row>
    <row r="160" spans="1:31" x14ac:dyDescent="0.2">
      <c r="A160" s="30" t="s">
        <v>238</v>
      </c>
      <c r="B160" s="189" t="s">
        <v>239</v>
      </c>
      <c r="C160" s="189"/>
      <c r="D160" s="40"/>
      <c r="E160" s="40"/>
      <c r="F160" s="41" t="s">
        <v>15</v>
      </c>
      <c r="G160" s="30"/>
      <c r="H160" s="41" t="s">
        <v>14</v>
      </c>
      <c r="I160" s="42" t="str">
        <f t="shared" si="12"/>
        <v/>
      </c>
      <c r="J160" s="42">
        <f t="shared" si="13"/>
        <v>0</v>
      </c>
      <c r="K160" s="38"/>
      <c r="L160" s="38"/>
      <c r="M160" s="38"/>
      <c r="N160" s="38"/>
      <c r="O160" s="38"/>
      <c r="P160" s="38"/>
      <c r="Q160" s="38"/>
      <c r="R160" s="38"/>
      <c r="S160" s="38"/>
      <c r="T160" s="38"/>
      <c r="W160" s="43"/>
      <c r="X160" s="43"/>
      <c r="Y160" s="30">
        <f t="shared" si="14"/>
        <v>0</v>
      </c>
      <c r="Z160" s="42">
        <f t="shared" si="15"/>
        <v>0</v>
      </c>
      <c r="AA160" s="43"/>
      <c r="AB160" s="43"/>
      <c r="AC160" s="63"/>
      <c r="AD160" s="63"/>
      <c r="AE160" s="30">
        <f>IF($H160=$AD$3,$D160,0)</f>
        <v>0</v>
      </c>
    </row>
    <row r="161" spans="1:31" x14ac:dyDescent="0.2">
      <c r="A161" s="30" t="s">
        <v>240</v>
      </c>
      <c r="B161" s="189" t="s">
        <v>237</v>
      </c>
      <c r="C161" s="189"/>
      <c r="D161" s="40"/>
      <c r="E161" s="40"/>
      <c r="F161" s="41" t="s">
        <v>15</v>
      </c>
      <c r="G161" s="30"/>
      <c r="H161" s="41" t="s">
        <v>14</v>
      </c>
      <c r="I161" s="42" t="str">
        <f t="shared" si="12"/>
        <v/>
      </c>
      <c r="J161" s="42">
        <f t="shared" si="13"/>
        <v>0</v>
      </c>
      <c r="K161" s="38"/>
      <c r="W161" s="43"/>
      <c r="X161" s="43"/>
      <c r="Y161" s="30">
        <f t="shared" si="14"/>
        <v>0</v>
      </c>
      <c r="Z161" s="42">
        <f t="shared" si="15"/>
        <v>0</v>
      </c>
      <c r="AA161" s="43"/>
      <c r="AB161" s="43"/>
      <c r="AC161" s="63"/>
      <c r="AD161" s="63"/>
      <c r="AE161" s="43"/>
    </row>
    <row r="162" spans="1:31" x14ac:dyDescent="0.2">
      <c r="A162" s="30" t="s">
        <v>241</v>
      </c>
      <c r="B162" s="189" t="s">
        <v>239</v>
      </c>
      <c r="C162" s="189"/>
      <c r="D162" s="40"/>
      <c r="E162" s="40"/>
      <c r="F162" s="41" t="s">
        <v>15</v>
      </c>
      <c r="G162" s="30"/>
      <c r="H162" s="41" t="s">
        <v>14</v>
      </c>
      <c r="I162" s="42" t="str">
        <f t="shared" si="12"/>
        <v/>
      </c>
      <c r="J162" s="42">
        <f t="shared" si="13"/>
        <v>0</v>
      </c>
      <c r="K162" s="38"/>
      <c r="L162" s="38"/>
      <c r="M162" s="38"/>
      <c r="N162" s="38"/>
      <c r="O162" s="38"/>
      <c r="P162" s="38"/>
      <c r="Q162" s="38"/>
      <c r="R162" s="38"/>
      <c r="S162" s="38"/>
      <c r="T162" s="38"/>
      <c r="W162" s="43"/>
      <c r="X162" s="43"/>
      <c r="Y162" s="30">
        <f t="shared" si="14"/>
        <v>0</v>
      </c>
      <c r="Z162" s="42">
        <f t="shared" si="15"/>
        <v>0</v>
      </c>
      <c r="AA162" s="43"/>
      <c r="AB162" s="43"/>
      <c r="AC162" s="63"/>
      <c r="AD162" s="63"/>
      <c r="AE162" s="30">
        <f>IF($H162=$AD$3,$D162,0)</f>
        <v>0</v>
      </c>
    </row>
    <row r="163" spans="1:31" x14ac:dyDescent="0.2">
      <c r="A163" s="30" t="s">
        <v>242</v>
      </c>
      <c r="B163" s="189" t="s">
        <v>243</v>
      </c>
      <c r="C163" s="189"/>
      <c r="D163" s="40"/>
      <c r="E163" s="40"/>
      <c r="F163" s="41" t="s">
        <v>15</v>
      </c>
      <c r="G163" s="30"/>
      <c r="H163" s="41" t="s">
        <v>14</v>
      </c>
      <c r="I163" s="42" t="str">
        <f t="shared" si="12"/>
        <v/>
      </c>
      <c r="J163" s="42">
        <f t="shared" si="13"/>
        <v>0</v>
      </c>
      <c r="K163" s="38"/>
      <c r="L163" s="38"/>
      <c r="M163" s="38"/>
      <c r="N163" s="38"/>
      <c r="O163" s="38"/>
      <c r="P163" s="38"/>
      <c r="Q163" s="38"/>
      <c r="R163" s="38"/>
      <c r="S163" s="38"/>
      <c r="T163" s="38"/>
      <c r="W163" s="43"/>
      <c r="X163" s="43"/>
      <c r="Y163" s="30">
        <f t="shared" si="14"/>
        <v>0</v>
      </c>
      <c r="Z163" s="42">
        <f t="shared" si="15"/>
        <v>0</v>
      </c>
      <c r="AA163" s="43"/>
      <c r="AB163" s="43"/>
      <c r="AC163" s="63"/>
      <c r="AD163" s="63"/>
      <c r="AE163" s="43"/>
    </row>
    <row r="164" spans="1:31" x14ac:dyDescent="0.2">
      <c r="A164" s="30" t="s">
        <v>244</v>
      </c>
      <c r="B164" s="189" t="s">
        <v>245</v>
      </c>
      <c r="C164" s="189"/>
      <c r="D164" s="40"/>
      <c r="E164" s="40"/>
      <c r="F164" s="41" t="s">
        <v>15</v>
      </c>
      <c r="G164" s="30"/>
      <c r="H164" s="41" t="s">
        <v>14</v>
      </c>
      <c r="I164" s="42" t="str">
        <f t="shared" si="12"/>
        <v/>
      </c>
      <c r="J164" s="42">
        <f t="shared" si="13"/>
        <v>0</v>
      </c>
      <c r="K164" s="38"/>
      <c r="L164" s="38"/>
      <c r="M164" s="38"/>
      <c r="N164" s="38"/>
      <c r="O164" s="38"/>
      <c r="P164" s="38"/>
      <c r="Q164" s="38"/>
      <c r="R164" s="38"/>
      <c r="S164" s="38"/>
      <c r="T164" s="38"/>
      <c r="W164" s="43"/>
      <c r="X164" s="43"/>
      <c r="Y164" s="30">
        <f t="shared" si="14"/>
        <v>0</v>
      </c>
      <c r="Z164" s="42">
        <f t="shared" si="15"/>
        <v>0</v>
      </c>
      <c r="AA164" s="43"/>
      <c r="AB164" s="43"/>
      <c r="AC164" s="63"/>
      <c r="AD164" s="63"/>
      <c r="AE164" s="43"/>
    </row>
    <row r="165" spans="1:31" x14ac:dyDescent="0.2">
      <c r="A165" s="30"/>
      <c r="B165" s="45" t="s">
        <v>66</v>
      </c>
      <c r="C165" s="50" t="s">
        <v>14</v>
      </c>
      <c r="D165" s="30"/>
      <c r="E165" s="30"/>
      <c r="F165" s="30"/>
      <c r="G165" s="23">
        <f>INDEX($M$31:$N$61,MATCH(C165,$M$31:$M$61,0),2)</f>
        <v>0</v>
      </c>
      <c r="H165" s="41" t="s">
        <v>14</v>
      </c>
      <c r="I165" s="24"/>
      <c r="J165" s="42">
        <f>IF(H165=AD$3,G165*2*M$11,0)</f>
        <v>0</v>
      </c>
      <c r="K165" s="38"/>
      <c r="L165" s="38"/>
      <c r="M165" s="38"/>
      <c r="N165" s="38"/>
      <c r="O165" s="38"/>
      <c r="P165" s="38"/>
      <c r="Q165" s="38"/>
      <c r="R165" s="38"/>
      <c r="S165" s="38"/>
      <c r="T165" s="38"/>
      <c r="W165" s="43"/>
      <c r="X165" s="43"/>
      <c r="Y165" s="43"/>
      <c r="Z165" s="44"/>
      <c r="AA165" s="43"/>
      <c r="AB165" s="43"/>
      <c r="AC165" s="63"/>
      <c r="AD165" s="63"/>
      <c r="AE165" s="43"/>
    </row>
    <row r="166" spans="1:31" x14ac:dyDescent="0.2">
      <c r="A166" s="30"/>
      <c r="B166" s="4" t="s">
        <v>246</v>
      </c>
      <c r="C166" s="4"/>
      <c r="D166" s="30"/>
      <c r="E166" s="30"/>
      <c r="F166" s="30"/>
      <c r="G166" s="30"/>
      <c r="H166" s="30"/>
      <c r="I166" s="30"/>
      <c r="J166" s="30"/>
      <c r="W166" s="43"/>
      <c r="X166" s="43"/>
      <c r="Y166" s="43"/>
      <c r="Z166" s="44"/>
      <c r="AA166" s="43"/>
      <c r="AB166" s="43"/>
      <c r="AC166" s="63"/>
      <c r="AD166" s="63"/>
      <c r="AE166" s="43"/>
    </row>
    <row r="167" spans="1:31" x14ac:dyDescent="0.2">
      <c r="A167" s="30" t="s">
        <v>247</v>
      </c>
      <c r="B167" s="189" t="s">
        <v>248</v>
      </c>
      <c r="C167" s="189"/>
      <c r="D167" s="40"/>
      <c r="E167" s="40"/>
      <c r="F167" s="41" t="s">
        <v>15</v>
      </c>
      <c r="G167" s="30"/>
      <c r="H167" s="41" t="s">
        <v>14</v>
      </c>
      <c r="I167" s="42" t="str">
        <f>IF(H167=AD$3,IFERROR(INDEX($AE$2:$AF$10,MATCH(F167,$AE$2:$AE$10,0),2),""),"")</f>
        <v/>
      </c>
      <c r="J167" s="42">
        <f>IF(H167=AD$3,D167*E167*I167,0)</f>
        <v>0</v>
      </c>
      <c r="K167" s="38"/>
      <c r="L167" s="38"/>
      <c r="M167" s="38"/>
      <c r="N167" s="38"/>
      <c r="O167" s="38"/>
      <c r="P167" s="38"/>
      <c r="Q167" s="38"/>
      <c r="R167" s="38"/>
      <c r="S167" s="38"/>
      <c r="T167" s="38"/>
      <c r="W167" s="43"/>
      <c r="X167" s="43"/>
      <c r="Y167" s="43"/>
      <c r="Z167" s="44"/>
      <c r="AA167" s="30">
        <f>IF($H167=$AD$3,$D167,0)</f>
        <v>0</v>
      </c>
      <c r="AB167" s="42">
        <f>IF($H167=$AD$3,$J167,0)</f>
        <v>0</v>
      </c>
      <c r="AC167" s="63"/>
      <c r="AD167" s="63"/>
      <c r="AE167" s="43"/>
    </row>
    <row r="168" spans="1:31" x14ac:dyDescent="0.2">
      <c r="A168" s="30" t="s">
        <v>249</v>
      </c>
      <c r="B168" s="189" t="s">
        <v>250</v>
      </c>
      <c r="C168" s="189"/>
      <c r="D168" s="40"/>
      <c r="E168" s="40"/>
      <c r="F168" s="41" t="s">
        <v>15</v>
      </c>
      <c r="G168" s="30"/>
      <c r="H168" s="41" t="s">
        <v>14</v>
      </c>
      <c r="I168" s="42" t="str">
        <f>IF(H168=AD$3,IFERROR(INDEX($AE$2:$AF$10,MATCH(F168,$AE$2:$AE$10,0),2),""),"")</f>
        <v/>
      </c>
      <c r="J168" s="42">
        <f>IF(H168=AD$3,D168*E168*I168,0)</f>
        <v>0</v>
      </c>
      <c r="K168" s="38"/>
      <c r="L168" s="38"/>
      <c r="M168" s="38"/>
      <c r="N168" s="38"/>
      <c r="O168" s="38"/>
      <c r="P168" s="38"/>
      <c r="Q168" s="38"/>
      <c r="R168" s="38"/>
      <c r="S168" s="38"/>
      <c r="T168" s="38"/>
      <c r="W168" s="43"/>
      <c r="X168" s="43"/>
      <c r="Y168" s="43"/>
      <c r="Z168" s="44"/>
      <c r="AA168" s="30">
        <f>IF($H168=$AD$3,$D168,0)</f>
        <v>0</v>
      </c>
      <c r="AB168" s="42">
        <f>IF($H168=$AD$3,$J168,0)</f>
        <v>0</v>
      </c>
      <c r="AC168" s="63"/>
      <c r="AD168" s="63"/>
      <c r="AE168" s="30">
        <f>IF($H168=$AD$3,$D168,0)</f>
        <v>0</v>
      </c>
    </row>
    <row r="169" spans="1:31" x14ac:dyDescent="0.2">
      <c r="A169" s="30" t="s">
        <v>251</v>
      </c>
      <c r="B169" s="189" t="s">
        <v>252</v>
      </c>
      <c r="C169" s="189"/>
      <c r="D169" s="40"/>
      <c r="E169" s="40"/>
      <c r="F169" s="41" t="s">
        <v>15</v>
      </c>
      <c r="G169" s="30"/>
      <c r="H169" s="41" t="s">
        <v>14</v>
      </c>
      <c r="I169" s="42" t="str">
        <f>IF(H169=AD$3,IFERROR(INDEX($AE$2:$AF$10,MATCH(F169,$AE$2:$AE$10,0),2),""),"")</f>
        <v/>
      </c>
      <c r="J169" s="42">
        <f>IF(H169=AD$3,D169*E169*I169,0)</f>
        <v>0</v>
      </c>
      <c r="K169" s="38"/>
      <c r="L169" s="38"/>
      <c r="M169" s="38"/>
      <c r="N169" s="38"/>
      <c r="O169" s="38"/>
      <c r="P169" s="38"/>
      <c r="Q169" s="38"/>
      <c r="R169" s="38"/>
      <c r="S169" s="38"/>
      <c r="T169" s="38"/>
      <c r="W169" s="43"/>
      <c r="X169" s="43"/>
      <c r="Y169" s="43"/>
      <c r="Z169" s="44"/>
      <c r="AA169" s="30">
        <f>IF($H169=$AD$3,$D169,0)</f>
        <v>0</v>
      </c>
      <c r="AB169" s="42">
        <f>IF($H169=$AD$3,$J169,0)</f>
        <v>0</v>
      </c>
      <c r="AC169" s="63"/>
      <c r="AD169" s="63"/>
      <c r="AE169" s="43"/>
    </row>
    <row r="170" spans="1:31" x14ac:dyDescent="0.2">
      <c r="A170" s="30"/>
      <c r="B170" s="4" t="s">
        <v>253</v>
      </c>
      <c r="C170" s="4"/>
      <c r="D170" s="30"/>
      <c r="E170" s="30"/>
      <c r="F170" s="30"/>
      <c r="G170" s="30"/>
      <c r="H170" s="30"/>
      <c r="I170" s="30"/>
      <c r="J170" s="30"/>
      <c r="L170" s="38"/>
      <c r="M170" s="38"/>
      <c r="N170" s="38"/>
      <c r="O170" s="38"/>
      <c r="P170" s="38"/>
      <c r="Q170" s="38"/>
      <c r="R170" s="38"/>
      <c r="S170" s="38"/>
      <c r="T170" s="38"/>
      <c r="W170" s="43"/>
      <c r="X170" s="43"/>
      <c r="Y170" s="43"/>
      <c r="Z170" s="44"/>
      <c r="AA170" s="43"/>
      <c r="AB170" s="44"/>
      <c r="AC170" s="63"/>
      <c r="AD170" s="63"/>
      <c r="AE170" s="43"/>
    </row>
    <row r="171" spans="1:31" x14ac:dyDescent="0.2">
      <c r="A171" s="30" t="s">
        <v>254</v>
      </c>
      <c r="B171" s="189" t="s">
        <v>255</v>
      </c>
      <c r="C171" s="189"/>
      <c r="D171" s="40"/>
      <c r="E171" s="40"/>
      <c r="F171" s="41" t="s">
        <v>15</v>
      </c>
      <c r="G171" s="30"/>
      <c r="H171" s="41" t="s">
        <v>14</v>
      </c>
      <c r="I171" s="42" t="str">
        <f t="shared" ref="I171:I176" si="16">IF(H171=AD$3,IFERROR(INDEX($AE$2:$AF$10,MATCH(F171,$AE$2:$AE$10,0),2),""),"")</f>
        <v/>
      </c>
      <c r="J171" s="42">
        <f t="shared" ref="J171:J176" si="17">IF(H171=AD$3,D171*E171*I171,0)</f>
        <v>0</v>
      </c>
      <c r="K171" s="38"/>
      <c r="L171" s="38"/>
      <c r="M171" s="38"/>
      <c r="N171" s="38"/>
      <c r="O171" s="38"/>
      <c r="P171" s="38"/>
      <c r="Q171" s="38"/>
      <c r="R171" s="38"/>
      <c r="S171" s="38"/>
      <c r="T171" s="38"/>
      <c r="W171" s="43"/>
      <c r="X171" s="43"/>
      <c r="Y171" s="43"/>
      <c r="Z171" s="44"/>
      <c r="AA171" s="43"/>
      <c r="AB171" s="44"/>
      <c r="AC171" s="63"/>
      <c r="AD171" s="63"/>
      <c r="AE171" s="43"/>
    </row>
    <row r="172" spans="1:31" x14ac:dyDescent="0.2">
      <c r="A172" s="30" t="s">
        <v>256</v>
      </c>
      <c r="B172" s="189" t="s">
        <v>257</v>
      </c>
      <c r="C172" s="189"/>
      <c r="D172" s="40"/>
      <c r="E172" s="40"/>
      <c r="F172" s="41" t="s">
        <v>15</v>
      </c>
      <c r="G172" s="30"/>
      <c r="H172" s="41" t="s">
        <v>14</v>
      </c>
      <c r="I172" s="42" t="str">
        <f t="shared" si="16"/>
        <v/>
      </c>
      <c r="J172" s="42">
        <f t="shared" si="17"/>
        <v>0</v>
      </c>
      <c r="K172" s="38"/>
      <c r="L172" s="38"/>
      <c r="M172" s="38"/>
      <c r="N172" s="38"/>
      <c r="O172" s="38"/>
      <c r="P172" s="38"/>
      <c r="Q172" s="38"/>
      <c r="R172" s="38"/>
      <c r="S172" s="38"/>
      <c r="T172" s="38"/>
      <c r="W172" s="43"/>
      <c r="X172" s="43"/>
      <c r="Y172" s="43"/>
      <c r="Z172" s="44"/>
      <c r="AA172" s="30">
        <f>IF($H171=$AD$3,$D171,0)</f>
        <v>0</v>
      </c>
      <c r="AB172" s="42">
        <f>IF($H171=$AD$3,$J171,0)</f>
        <v>0</v>
      </c>
      <c r="AC172" s="63"/>
      <c r="AD172" s="63"/>
      <c r="AE172" s="43"/>
    </row>
    <row r="173" spans="1:31" x14ac:dyDescent="0.2">
      <c r="A173" s="30" t="s">
        <v>258</v>
      </c>
      <c r="B173" s="189" t="s">
        <v>259</v>
      </c>
      <c r="C173" s="189"/>
      <c r="D173" s="40"/>
      <c r="E173" s="40"/>
      <c r="F173" s="41" t="s">
        <v>15</v>
      </c>
      <c r="G173" s="30"/>
      <c r="H173" s="41" t="s">
        <v>14</v>
      </c>
      <c r="I173" s="42" t="str">
        <f t="shared" si="16"/>
        <v/>
      </c>
      <c r="J173" s="42">
        <f t="shared" si="17"/>
        <v>0</v>
      </c>
      <c r="K173" s="38"/>
      <c r="W173" s="43"/>
      <c r="X173" s="43"/>
      <c r="Y173" s="43"/>
      <c r="Z173" s="44"/>
      <c r="AA173" s="30">
        <f>IF($H172=$AD$3,$D172,0)</f>
        <v>0</v>
      </c>
      <c r="AB173" s="42">
        <f>IF($H172=$AD$3,$J172,0)</f>
        <v>0</v>
      </c>
      <c r="AC173" s="63"/>
      <c r="AD173" s="63"/>
      <c r="AE173" s="30">
        <f>IF($H172=$AD$3,$D172,0)</f>
        <v>0</v>
      </c>
    </row>
    <row r="174" spans="1:31" x14ac:dyDescent="0.2">
      <c r="A174" s="30" t="s">
        <v>260</v>
      </c>
      <c r="B174" s="189" t="s">
        <v>193</v>
      </c>
      <c r="C174" s="189"/>
      <c r="D174" s="40"/>
      <c r="E174" s="40"/>
      <c r="F174" s="41" t="s">
        <v>15</v>
      </c>
      <c r="G174" s="30"/>
      <c r="H174" s="41" t="s">
        <v>14</v>
      </c>
      <c r="I174" s="42" t="str">
        <f t="shared" si="16"/>
        <v/>
      </c>
      <c r="J174" s="42">
        <f t="shared" si="17"/>
        <v>0</v>
      </c>
      <c r="K174" s="38"/>
      <c r="L174" s="38"/>
      <c r="M174" s="38"/>
      <c r="N174" s="38"/>
      <c r="O174" s="38"/>
      <c r="P174" s="38"/>
      <c r="Q174" s="38"/>
      <c r="R174" s="38"/>
      <c r="S174" s="38"/>
      <c r="T174" s="38"/>
      <c r="W174" s="43"/>
      <c r="X174" s="43"/>
      <c r="Y174" s="43"/>
      <c r="Z174" s="44"/>
      <c r="AA174" s="30">
        <f>IF($H173=$AD$3,$D173,0)</f>
        <v>0</v>
      </c>
      <c r="AB174" s="42">
        <f>IF($H173=$AD$3,$J173,0)</f>
        <v>0</v>
      </c>
      <c r="AC174" s="63"/>
      <c r="AD174" s="63"/>
      <c r="AE174" s="43"/>
    </row>
    <row r="175" spans="1:31" x14ac:dyDescent="0.2">
      <c r="A175" s="30" t="s">
        <v>261</v>
      </c>
      <c r="B175" s="189" t="s">
        <v>262</v>
      </c>
      <c r="C175" s="189"/>
      <c r="D175" s="40"/>
      <c r="E175" s="40"/>
      <c r="F175" s="41" t="s">
        <v>15</v>
      </c>
      <c r="G175" s="30"/>
      <c r="H175" s="41" t="s">
        <v>14</v>
      </c>
      <c r="I175" s="42" t="str">
        <f t="shared" si="16"/>
        <v/>
      </c>
      <c r="J175" s="42">
        <f t="shared" si="17"/>
        <v>0</v>
      </c>
      <c r="K175" s="38"/>
      <c r="L175" s="38"/>
      <c r="M175" s="38"/>
      <c r="N175" s="38"/>
      <c r="O175" s="38"/>
      <c r="P175" s="38"/>
      <c r="Q175" s="38"/>
      <c r="R175" s="38"/>
      <c r="S175" s="38"/>
      <c r="T175" s="38"/>
      <c r="W175" s="43"/>
      <c r="X175" s="43"/>
      <c r="Y175" s="43"/>
      <c r="Z175" s="44"/>
      <c r="AA175" s="30">
        <f>IF($H175=$AD$3,$D175,0)</f>
        <v>0</v>
      </c>
      <c r="AB175" s="42">
        <f>IF($H175=$AD$3,$J175,0)</f>
        <v>0</v>
      </c>
      <c r="AC175" s="63"/>
      <c r="AD175" s="63"/>
      <c r="AE175" s="30">
        <f>IF($H175=$AD$3,$D175,0)</f>
        <v>0</v>
      </c>
    </row>
    <row r="176" spans="1:31" x14ac:dyDescent="0.2">
      <c r="A176" s="30" t="s">
        <v>263</v>
      </c>
      <c r="B176" s="189" t="s">
        <v>179</v>
      </c>
      <c r="C176" s="189"/>
      <c r="D176" s="40"/>
      <c r="E176" s="40"/>
      <c r="F176" s="41" t="s">
        <v>15</v>
      </c>
      <c r="G176" s="30"/>
      <c r="H176" s="41" t="s">
        <v>14</v>
      </c>
      <c r="I176" s="42" t="str">
        <f t="shared" si="16"/>
        <v/>
      </c>
      <c r="J176" s="42">
        <f t="shared" si="17"/>
        <v>0</v>
      </c>
      <c r="K176" s="38"/>
      <c r="L176" s="38"/>
      <c r="M176" s="38"/>
      <c r="N176" s="38"/>
      <c r="O176" s="38"/>
      <c r="P176" s="38"/>
      <c r="Q176" s="38"/>
      <c r="R176" s="38"/>
      <c r="S176" s="38"/>
      <c r="T176" s="38"/>
      <c r="W176" s="43"/>
      <c r="X176" s="43"/>
      <c r="Y176" s="43"/>
      <c r="Z176" s="44"/>
      <c r="AA176" s="30">
        <f>IF($H176=$AD$3,$D176,0)</f>
        <v>0</v>
      </c>
      <c r="AB176" s="42">
        <f>IF($H176=$AD$3,$J176,0)</f>
        <v>0</v>
      </c>
      <c r="AC176" s="63"/>
      <c r="AD176" s="63"/>
      <c r="AE176" s="43"/>
    </row>
    <row r="177" spans="1:31" x14ac:dyDescent="0.2">
      <c r="A177" s="30"/>
      <c r="B177" s="45" t="s">
        <v>66</v>
      </c>
      <c r="C177" s="50" t="s">
        <v>14</v>
      </c>
      <c r="D177" s="30"/>
      <c r="E177" s="30"/>
      <c r="F177" s="30"/>
      <c r="G177" s="23">
        <f>INDEX($M$31:$N$61,MATCH(C177,$M$31:$M$61,0),2)</f>
        <v>0</v>
      </c>
      <c r="H177" s="41" t="s">
        <v>14</v>
      </c>
      <c r="I177" s="24"/>
      <c r="J177" s="42">
        <f>IF(H177=AD$3,G177*2*M$11,0)</f>
        <v>0</v>
      </c>
      <c r="K177" s="38"/>
      <c r="L177" s="38"/>
      <c r="M177" s="38"/>
      <c r="N177" s="38"/>
      <c r="O177" s="38"/>
      <c r="P177" s="38"/>
      <c r="Q177" s="38"/>
      <c r="R177" s="38"/>
      <c r="S177" s="38"/>
      <c r="T177" s="38"/>
      <c r="W177" s="43"/>
      <c r="X177" s="43"/>
      <c r="Y177" s="43"/>
      <c r="Z177" s="44"/>
      <c r="AA177" s="43"/>
      <c r="AB177" s="44"/>
      <c r="AC177" s="63"/>
      <c r="AD177" s="63"/>
      <c r="AE177" s="43"/>
    </row>
    <row r="178" spans="1:31" x14ac:dyDescent="0.2">
      <c r="A178" s="30"/>
      <c r="B178" s="4" t="s">
        <v>264</v>
      </c>
      <c r="C178" s="4"/>
      <c r="D178" s="30"/>
      <c r="E178" s="30"/>
      <c r="F178" s="30"/>
      <c r="G178" s="30"/>
      <c r="H178" s="30"/>
      <c r="I178" s="30"/>
      <c r="J178" s="30"/>
      <c r="L178" s="38"/>
      <c r="M178" s="38"/>
      <c r="N178" s="38"/>
      <c r="O178" s="38"/>
      <c r="P178" s="38"/>
      <c r="Q178" s="38"/>
      <c r="R178" s="38"/>
      <c r="S178" s="38"/>
      <c r="T178" s="38"/>
      <c r="W178" s="43"/>
      <c r="X178" s="43"/>
      <c r="Y178" s="43"/>
      <c r="Z178" s="44"/>
      <c r="AA178" s="43"/>
      <c r="AB178" s="44"/>
      <c r="AC178" s="63"/>
      <c r="AD178" s="63"/>
      <c r="AE178" s="43"/>
    </row>
    <row r="179" spans="1:31" x14ac:dyDescent="0.2">
      <c r="A179" s="30" t="s">
        <v>265</v>
      </c>
      <c r="B179" s="189" t="s">
        <v>266</v>
      </c>
      <c r="C179" s="189"/>
      <c r="D179" s="40"/>
      <c r="E179" s="40"/>
      <c r="F179" s="41" t="s">
        <v>15</v>
      </c>
      <c r="G179" s="30"/>
      <c r="H179" s="41" t="s">
        <v>14</v>
      </c>
      <c r="I179" s="42" t="str">
        <f t="shared" ref="I179:I184" si="18">IF(H179=AD$3,IFERROR(INDEX($AE$2:$AF$10,MATCH(F179,$AE$2:$AE$10,0),2),""),"")</f>
        <v/>
      </c>
      <c r="J179" s="42">
        <f t="shared" ref="J179:J184" si="19">IF(H179=AD$3,D179*E179*I179,0)</f>
        <v>0</v>
      </c>
      <c r="K179" s="38"/>
      <c r="L179" s="38"/>
      <c r="M179" s="38"/>
      <c r="N179" s="38"/>
      <c r="O179" s="38"/>
      <c r="P179" s="38"/>
      <c r="Q179" s="38"/>
      <c r="R179" s="38"/>
      <c r="S179" s="38"/>
      <c r="T179" s="38"/>
      <c r="W179" s="43"/>
      <c r="X179" s="43"/>
      <c r="Y179" s="43"/>
      <c r="Z179" s="44"/>
      <c r="AA179" s="30">
        <f t="shared" ref="AA179:AA184" si="20">IF($H179=$AD$3,$D179,0)</f>
        <v>0</v>
      </c>
      <c r="AB179" s="42">
        <f t="shared" ref="AB179:AB184" si="21">IF($H179=$AD$3,$J179,0)</f>
        <v>0</v>
      </c>
      <c r="AC179" s="63"/>
      <c r="AD179" s="63"/>
      <c r="AE179" s="43"/>
    </row>
    <row r="180" spans="1:31" x14ac:dyDescent="0.2">
      <c r="A180" s="30" t="s">
        <v>267</v>
      </c>
      <c r="B180" s="189" t="s">
        <v>268</v>
      </c>
      <c r="C180" s="189"/>
      <c r="D180" s="40"/>
      <c r="E180" s="40"/>
      <c r="F180" s="41" t="s">
        <v>15</v>
      </c>
      <c r="G180" s="30"/>
      <c r="H180" s="41" t="s">
        <v>14</v>
      </c>
      <c r="I180" s="42" t="str">
        <f t="shared" si="18"/>
        <v/>
      </c>
      <c r="J180" s="42">
        <f t="shared" si="19"/>
        <v>0</v>
      </c>
      <c r="K180" s="38"/>
      <c r="L180" s="38"/>
      <c r="M180" s="38"/>
      <c r="N180" s="38"/>
      <c r="O180" s="38"/>
      <c r="P180" s="38"/>
      <c r="Q180" s="38"/>
      <c r="R180" s="38"/>
      <c r="S180" s="38"/>
      <c r="T180" s="38"/>
      <c r="W180" s="43"/>
      <c r="X180" s="43"/>
      <c r="Y180" s="43"/>
      <c r="Z180" s="44"/>
      <c r="AA180" s="30">
        <f t="shared" si="20"/>
        <v>0</v>
      </c>
      <c r="AB180" s="42">
        <f t="shared" si="21"/>
        <v>0</v>
      </c>
      <c r="AC180" s="63"/>
      <c r="AD180" s="63"/>
      <c r="AE180" s="30">
        <f>IF($H180=$AD$3,$D180,0)</f>
        <v>0</v>
      </c>
    </row>
    <row r="181" spans="1:31" x14ac:dyDescent="0.2">
      <c r="A181" s="30"/>
      <c r="B181" s="189" t="s">
        <v>266</v>
      </c>
      <c r="C181" s="189"/>
      <c r="D181" s="40"/>
      <c r="E181" s="40"/>
      <c r="F181" s="41" t="s">
        <v>15</v>
      </c>
      <c r="G181" s="30"/>
      <c r="H181" s="41" t="s">
        <v>14</v>
      </c>
      <c r="I181" s="42" t="str">
        <f t="shared" si="18"/>
        <v/>
      </c>
      <c r="J181" s="42">
        <f t="shared" si="19"/>
        <v>0</v>
      </c>
      <c r="K181" s="38"/>
      <c r="W181" s="43"/>
      <c r="X181" s="43"/>
      <c r="Y181" s="43"/>
      <c r="Z181" s="44"/>
      <c r="AA181" s="30">
        <f t="shared" si="20"/>
        <v>0</v>
      </c>
      <c r="AB181" s="42">
        <f t="shared" si="21"/>
        <v>0</v>
      </c>
      <c r="AC181" s="63"/>
      <c r="AD181" s="63"/>
      <c r="AE181" s="43"/>
    </row>
    <row r="182" spans="1:31" x14ac:dyDescent="0.2">
      <c r="A182" s="30" t="s">
        <v>269</v>
      </c>
      <c r="B182" s="189" t="s">
        <v>268</v>
      </c>
      <c r="C182" s="189"/>
      <c r="D182" s="40"/>
      <c r="E182" s="40"/>
      <c r="F182" s="41" t="s">
        <v>15</v>
      </c>
      <c r="G182" s="30"/>
      <c r="H182" s="41" t="s">
        <v>14</v>
      </c>
      <c r="I182" s="42" t="str">
        <f t="shared" si="18"/>
        <v/>
      </c>
      <c r="J182" s="42">
        <f t="shared" si="19"/>
        <v>0</v>
      </c>
      <c r="K182" s="38"/>
      <c r="L182" s="38"/>
      <c r="M182" s="38"/>
      <c r="N182" s="38"/>
      <c r="O182" s="38"/>
      <c r="P182" s="38"/>
      <c r="Q182" s="38"/>
      <c r="R182" s="38"/>
      <c r="S182" s="38"/>
      <c r="T182" s="38"/>
      <c r="W182" s="43"/>
      <c r="X182" s="43"/>
      <c r="Y182" s="43"/>
      <c r="Z182" s="44"/>
      <c r="AA182" s="30">
        <f t="shared" si="20"/>
        <v>0</v>
      </c>
      <c r="AB182" s="42">
        <f t="shared" si="21"/>
        <v>0</v>
      </c>
      <c r="AC182" s="63"/>
      <c r="AD182" s="63"/>
      <c r="AE182" s="30">
        <f>IF($H182=$AD$3,$D182,0)</f>
        <v>0</v>
      </c>
    </row>
    <row r="183" spans="1:31" x14ac:dyDescent="0.2">
      <c r="A183" s="30" t="s">
        <v>270</v>
      </c>
      <c r="B183" s="189" t="s">
        <v>271</v>
      </c>
      <c r="C183" s="189"/>
      <c r="D183" s="40"/>
      <c r="E183" s="40"/>
      <c r="F183" s="41" t="s">
        <v>15</v>
      </c>
      <c r="G183" s="30"/>
      <c r="H183" s="41" t="s">
        <v>14</v>
      </c>
      <c r="I183" s="42" t="str">
        <f t="shared" si="18"/>
        <v/>
      </c>
      <c r="J183" s="42">
        <f t="shared" si="19"/>
        <v>0</v>
      </c>
      <c r="K183" s="38"/>
      <c r="W183" s="43"/>
      <c r="X183" s="43"/>
      <c r="Y183" s="43"/>
      <c r="Z183" s="44"/>
      <c r="AA183" s="30">
        <f t="shared" si="20"/>
        <v>0</v>
      </c>
      <c r="AB183" s="42">
        <f t="shared" si="21"/>
        <v>0</v>
      </c>
      <c r="AC183" s="63"/>
      <c r="AD183" s="63"/>
      <c r="AE183" s="43"/>
    </row>
    <row r="184" spans="1:31" x14ac:dyDescent="0.2">
      <c r="A184" s="30" t="s">
        <v>272</v>
      </c>
      <c r="B184" s="189" t="s">
        <v>273</v>
      </c>
      <c r="C184" s="189"/>
      <c r="D184" s="40"/>
      <c r="E184" s="40"/>
      <c r="F184" s="41" t="s">
        <v>15</v>
      </c>
      <c r="G184" s="30"/>
      <c r="H184" s="41" t="s">
        <v>14</v>
      </c>
      <c r="I184" s="42" t="str">
        <f t="shared" si="18"/>
        <v/>
      </c>
      <c r="J184" s="42">
        <f t="shared" si="19"/>
        <v>0</v>
      </c>
      <c r="K184" s="38"/>
      <c r="L184" s="38"/>
      <c r="M184" s="38"/>
      <c r="N184" s="38"/>
      <c r="O184" s="38"/>
      <c r="P184" s="38"/>
      <c r="Q184" s="38"/>
      <c r="R184" s="38"/>
      <c r="S184" s="38"/>
      <c r="T184" s="38"/>
      <c r="W184" s="43"/>
      <c r="X184" s="43"/>
      <c r="Y184" s="43"/>
      <c r="Z184" s="44"/>
      <c r="AA184" s="30">
        <f t="shared" si="20"/>
        <v>0</v>
      </c>
      <c r="AB184" s="42">
        <f t="shared" si="21"/>
        <v>0</v>
      </c>
      <c r="AC184" s="63"/>
      <c r="AD184" s="63"/>
      <c r="AE184" s="43"/>
    </row>
    <row r="185" spans="1:31" x14ac:dyDescent="0.2">
      <c r="A185" s="30"/>
      <c r="B185" s="45" t="s">
        <v>66</v>
      </c>
      <c r="C185" s="50" t="s">
        <v>14</v>
      </c>
      <c r="D185" s="30"/>
      <c r="E185" s="30"/>
      <c r="F185" s="30"/>
      <c r="G185" s="23">
        <f>INDEX($M$31:$N$61,MATCH(C185,$M$31:$M$61,0),2)</f>
        <v>0</v>
      </c>
      <c r="H185" s="41" t="s">
        <v>14</v>
      </c>
      <c r="I185" s="24"/>
      <c r="J185" s="42">
        <f>IF(H185=AD$3,G185*2*M$11,0)</f>
        <v>0</v>
      </c>
      <c r="K185" s="38"/>
      <c r="L185" s="38"/>
      <c r="M185" s="38"/>
      <c r="N185" s="38"/>
      <c r="O185" s="38"/>
      <c r="P185" s="38"/>
      <c r="Q185" s="38"/>
      <c r="R185" s="38"/>
      <c r="S185" s="38"/>
      <c r="T185" s="38"/>
      <c r="W185" s="43"/>
      <c r="X185" s="43"/>
      <c r="Y185" s="43"/>
      <c r="Z185" s="44"/>
      <c r="AA185" s="43"/>
      <c r="AB185" s="44"/>
      <c r="AC185" s="63"/>
      <c r="AD185" s="63"/>
      <c r="AE185" s="43"/>
    </row>
    <row r="186" spans="1:31" x14ac:dyDescent="0.2">
      <c r="A186" s="30"/>
      <c r="B186" s="4" t="s">
        <v>274</v>
      </c>
      <c r="C186" s="4"/>
      <c r="D186" s="30"/>
      <c r="E186" s="30"/>
      <c r="F186" s="30"/>
      <c r="G186" s="30"/>
      <c r="H186" s="30"/>
      <c r="I186" s="30"/>
      <c r="J186" s="30"/>
      <c r="L186" s="38"/>
      <c r="M186" s="38"/>
      <c r="N186" s="38"/>
      <c r="O186" s="38"/>
      <c r="P186" s="38"/>
      <c r="Q186" s="38"/>
      <c r="R186" s="38"/>
      <c r="S186" s="38"/>
      <c r="T186" s="38"/>
      <c r="W186" s="43"/>
      <c r="X186" s="43"/>
      <c r="Y186" s="43"/>
      <c r="Z186" s="44"/>
      <c r="AA186" s="43"/>
      <c r="AB186" s="44"/>
      <c r="AC186" s="63"/>
      <c r="AD186" s="63"/>
      <c r="AE186" s="43"/>
    </row>
    <row r="187" spans="1:31" x14ac:dyDescent="0.2">
      <c r="A187" s="30" t="s">
        <v>275</v>
      </c>
      <c r="B187" s="189" t="s">
        <v>276</v>
      </c>
      <c r="C187" s="189"/>
      <c r="D187" s="40"/>
      <c r="E187" s="40"/>
      <c r="F187" s="41" t="s">
        <v>15</v>
      </c>
      <c r="G187" s="30"/>
      <c r="H187" s="41" t="s">
        <v>14</v>
      </c>
      <c r="I187" s="42" t="str">
        <f>IF(H187=AD$3,IFERROR(INDEX($AE$2:$AF$10,MATCH(F187,$AE$2:$AE$10,0),2),""),"")</f>
        <v/>
      </c>
      <c r="J187" s="42">
        <f>IF(H187=AD$3,D187*E187*I187,0)</f>
        <v>0</v>
      </c>
      <c r="K187" s="38"/>
      <c r="L187" s="38"/>
      <c r="M187" s="38"/>
      <c r="N187" s="38"/>
      <c r="O187" s="38"/>
      <c r="P187" s="38"/>
      <c r="Q187" s="38"/>
      <c r="R187" s="38"/>
      <c r="S187" s="38"/>
      <c r="T187" s="38"/>
      <c r="W187" s="43"/>
      <c r="X187" s="43"/>
      <c r="Y187" s="43"/>
      <c r="Z187" s="44"/>
      <c r="AA187" s="30">
        <f>IF($H187=$AD$3,$D187,0)</f>
        <v>0</v>
      </c>
      <c r="AB187" s="42">
        <f>IF($H187=$AD$3,$J187,0)</f>
        <v>0</v>
      </c>
      <c r="AC187" s="63"/>
      <c r="AD187" s="63"/>
      <c r="AE187" s="43"/>
    </row>
    <row r="188" spans="1:31" x14ac:dyDescent="0.2">
      <c r="A188" s="30"/>
      <c r="B188" s="4" t="s">
        <v>277</v>
      </c>
      <c r="C188" s="4"/>
      <c r="D188" s="30"/>
      <c r="E188" s="30"/>
      <c r="F188" s="30"/>
      <c r="G188" s="30"/>
      <c r="H188" s="30"/>
      <c r="I188" s="30"/>
      <c r="J188" s="30"/>
      <c r="L188" s="38"/>
      <c r="M188" s="38"/>
      <c r="N188" s="38"/>
      <c r="O188" s="38"/>
      <c r="P188" s="38"/>
      <c r="Q188" s="38"/>
      <c r="R188" s="38"/>
      <c r="S188" s="38"/>
      <c r="T188" s="38"/>
      <c r="W188" s="43"/>
      <c r="X188" s="43"/>
      <c r="Y188" s="43"/>
      <c r="Z188" s="44"/>
      <c r="AA188" s="43"/>
      <c r="AB188" s="44"/>
      <c r="AC188" s="63"/>
      <c r="AD188" s="63"/>
      <c r="AE188" s="43"/>
    </row>
    <row r="189" spans="1:31" x14ac:dyDescent="0.2">
      <c r="A189" s="30" t="s">
        <v>278</v>
      </c>
      <c r="B189" s="189" t="s">
        <v>279</v>
      </c>
      <c r="C189" s="189"/>
      <c r="D189" s="40"/>
      <c r="E189" s="40"/>
      <c r="F189" s="41" t="s">
        <v>15</v>
      </c>
      <c r="G189" s="30"/>
      <c r="H189" s="41" t="s">
        <v>14</v>
      </c>
      <c r="I189" s="42" t="str">
        <f>IF(H189=AD$3,IFERROR(INDEX($AE$2:$AF$10,MATCH(F189,$AE$2:$AE$10,0),2),""),"")</f>
        <v/>
      </c>
      <c r="J189" s="42">
        <f>IF(H189=AD$3,D189*E189*I189,0)</f>
        <v>0</v>
      </c>
      <c r="K189" s="38"/>
      <c r="L189" s="38"/>
      <c r="M189" s="38"/>
      <c r="N189" s="38"/>
      <c r="O189" s="38"/>
      <c r="P189" s="38"/>
      <c r="Q189" s="38"/>
      <c r="R189" s="38"/>
      <c r="S189" s="38"/>
      <c r="T189" s="38"/>
      <c r="W189" s="43"/>
      <c r="X189" s="43"/>
      <c r="Y189" s="43"/>
      <c r="Z189" s="44"/>
      <c r="AA189" s="43"/>
      <c r="AB189" s="44"/>
      <c r="AC189" s="30">
        <f>IF($H189=$AD$3,$D189,0)</f>
        <v>0</v>
      </c>
      <c r="AD189" s="42">
        <f>IF($H189=$AD$3,$J189,0)</f>
        <v>0</v>
      </c>
      <c r="AE189" s="43"/>
    </row>
    <row r="190" spans="1:31" x14ac:dyDescent="0.2">
      <c r="A190" s="30" t="s">
        <v>280</v>
      </c>
      <c r="B190" s="189" t="s">
        <v>281</v>
      </c>
      <c r="C190" s="189"/>
      <c r="D190" s="40"/>
      <c r="E190" s="40"/>
      <c r="F190" s="41" t="s">
        <v>15</v>
      </c>
      <c r="G190" s="30"/>
      <c r="H190" s="41" t="s">
        <v>14</v>
      </c>
      <c r="I190" s="42" t="str">
        <f>IF(H190=AD$3,IFERROR(INDEX($AE$2:$AF$10,MATCH(F190,$AE$2:$AE$10,0),2),""),"")</f>
        <v/>
      </c>
      <c r="J190" s="42">
        <f>IF(H190=AD$3,D190*E190*I190,0)</f>
        <v>0</v>
      </c>
      <c r="K190" s="38"/>
      <c r="L190" s="38"/>
      <c r="M190" s="38"/>
      <c r="N190" s="38"/>
      <c r="O190" s="38"/>
      <c r="P190" s="38"/>
      <c r="Q190" s="38"/>
      <c r="R190" s="38"/>
      <c r="S190" s="38"/>
      <c r="T190" s="38"/>
      <c r="W190" s="43"/>
      <c r="X190" s="43"/>
      <c r="Y190" s="43"/>
      <c r="Z190" s="44"/>
      <c r="AA190" s="43"/>
      <c r="AB190" s="44"/>
      <c r="AC190" s="30">
        <f>IF($H190=$AD$3,$D190,0)</f>
        <v>0</v>
      </c>
      <c r="AD190" s="42">
        <f>IF($H190=$AD$3,$J190,0)</f>
        <v>0</v>
      </c>
      <c r="AE190" s="43"/>
    </row>
    <row r="191" spans="1:31" x14ac:dyDescent="0.2">
      <c r="A191" s="30" t="s">
        <v>282</v>
      </c>
      <c r="B191" s="189" t="s">
        <v>283</v>
      </c>
      <c r="C191" s="189"/>
      <c r="D191" s="40"/>
      <c r="E191" s="40"/>
      <c r="F191" s="41" t="s">
        <v>15</v>
      </c>
      <c r="G191" s="30"/>
      <c r="H191" s="41" t="s">
        <v>14</v>
      </c>
      <c r="I191" s="42" t="str">
        <f>IF(H191=AD$3,IFERROR(INDEX($AE$2:$AF$10,MATCH(F191,$AE$2:$AE$10,0),2),""),"")</f>
        <v/>
      </c>
      <c r="J191" s="42">
        <f>IF(H191=AD$3,D191*E191*I191,0)</f>
        <v>0</v>
      </c>
      <c r="K191" s="38"/>
      <c r="L191" s="38"/>
      <c r="M191" s="38"/>
      <c r="N191" s="38"/>
      <c r="O191" s="38"/>
      <c r="P191" s="38"/>
      <c r="Q191" s="38"/>
      <c r="R191" s="38"/>
      <c r="S191" s="38"/>
      <c r="T191" s="38"/>
      <c r="W191" s="43"/>
      <c r="X191" s="43"/>
      <c r="Y191" s="43"/>
      <c r="Z191" s="44"/>
      <c r="AA191" s="43"/>
      <c r="AB191" s="44"/>
      <c r="AC191" s="30">
        <f>IF($H191=$AD$3,$D191,0)</f>
        <v>0</v>
      </c>
      <c r="AD191" s="42">
        <f>IF($H191=$AD$3,$J191,0)</f>
        <v>0</v>
      </c>
      <c r="AE191" s="43"/>
    </row>
    <row r="192" spans="1:31" x14ac:dyDescent="0.2">
      <c r="B192" s="191" t="s">
        <v>284</v>
      </c>
      <c r="C192" s="191"/>
      <c r="D192" s="51">
        <f>IFERROR(W192,0)</f>
        <v>0</v>
      </c>
      <c r="G192" s="191" t="s">
        <v>285</v>
      </c>
      <c r="H192" s="191"/>
      <c r="I192" s="191"/>
      <c r="J192" s="54">
        <f>J90+J112+J117+J129+J136+J149+J152</f>
        <v>0</v>
      </c>
      <c r="K192" s="38"/>
      <c r="L192" s="38"/>
      <c r="M192" s="38"/>
      <c r="N192" s="38"/>
      <c r="O192" s="38"/>
      <c r="P192" s="38"/>
      <c r="Q192" s="38"/>
      <c r="R192" s="38"/>
      <c r="S192" s="38"/>
      <c r="T192" s="38"/>
      <c r="W192" s="55">
        <f t="shared" ref="W192:AE192" si="22">SUM(W86:W191)</f>
        <v>0</v>
      </c>
      <c r="X192" s="56">
        <f t="shared" si="22"/>
        <v>0</v>
      </c>
      <c r="Y192" s="55">
        <f t="shared" si="22"/>
        <v>0</v>
      </c>
      <c r="Z192" s="56">
        <f t="shared" si="22"/>
        <v>0</v>
      </c>
      <c r="AA192" s="55">
        <f t="shared" si="22"/>
        <v>0</v>
      </c>
      <c r="AB192" s="56">
        <f t="shared" si="22"/>
        <v>0</v>
      </c>
      <c r="AC192" s="55">
        <f t="shared" si="22"/>
        <v>0</v>
      </c>
      <c r="AD192" s="56">
        <f t="shared" si="22"/>
        <v>0</v>
      </c>
      <c r="AE192" s="56">
        <f t="shared" si="22"/>
        <v>0</v>
      </c>
    </row>
    <row r="193" spans="2:31" x14ac:dyDescent="0.2">
      <c r="B193" s="191" t="s">
        <v>286</v>
      </c>
      <c r="C193" s="191"/>
      <c r="D193" s="51">
        <f>IFERROR(Y192,0)</f>
        <v>0</v>
      </c>
      <c r="G193" s="191" t="s">
        <v>82</v>
      </c>
      <c r="H193" s="191"/>
      <c r="I193" s="191"/>
      <c r="J193" s="54">
        <f>J89+J94+J97+J105+J111+J116+J123+J128+J135+J140+J151+J154+J157+J165+J177</f>
        <v>0</v>
      </c>
      <c r="K193" s="38"/>
      <c r="L193" s="53"/>
      <c r="M193" s="53"/>
      <c r="N193" s="53"/>
      <c r="O193" s="53"/>
      <c r="P193" s="53"/>
      <c r="Q193" s="53"/>
      <c r="R193" s="53"/>
      <c r="S193" s="53"/>
      <c r="T193" s="53"/>
      <c r="AE193" s="30">
        <f>AE57+AE77+AE192</f>
        <v>0</v>
      </c>
    </row>
    <row r="194" spans="2:31" x14ac:dyDescent="0.2">
      <c r="B194" s="191" t="s">
        <v>287</v>
      </c>
      <c r="C194" s="191"/>
      <c r="D194" s="51">
        <f>IFERROR(AA192,0)</f>
        <v>0</v>
      </c>
      <c r="G194" s="191" t="s">
        <v>288</v>
      </c>
      <c r="H194" s="191"/>
      <c r="I194" s="191"/>
      <c r="J194" s="54">
        <f>IFERROR(X192,0)</f>
        <v>0</v>
      </c>
      <c r="K194" s="38"/>
      <c r="L194" s="24"/>
      <c r="M194" s="24"/>
      <c r="N194" s="24"/>
      <c r="O194" s="24"/>
      <c r="P194" s="24"/>
      <c r="Q194" s="24"/>
      <c r="R194" s="24"/>
      <c r="S194" s="24"/>
      <c r="T194" s="24"/>
      <c r="AE194" s="30">
        <f>AE193*AC2</f>
        <v>0</v>
      </c>
    </row>
    <row r="195" spans="2:31" x14ac:dyDescent="0.2">
      <c r="B195" s="191" t="s">
        <v>289</v>
      </c>
      <c r="C195" s="191"/>
      <c r="D195" s="51">
        <f>IFERROR(AC192,0)</f>
        <v>0</v>
      </c>
      <c r="G195" s="191" t="s">
        <v>290</v>
      </c>
      <c r="H195" s="191"/>
      <c r="I195" s="191"/>
      <c r="J195" s="54">
        <f>IFERROR(Z192,0)</f>
        <v>0</v>
      </c>
      <c r="K195" s="38"/>
    </row>
    <row r="196" spans="2:31" x14ac:dyDescent="0.2">
      <c r="B196" s="192" t="s">
        <v>81</v>
      </c>
      <c r="C196" s="192"/>
      <c r="D196" s="57">
        <f>SUM(D192:D195)</f>
        <v>0</v>
      </c>
      <c r="G196" s="191" t="s">
        <v>291</v>
      </c>
      <c r="H196" s="191"/>
      <c r="I196" s="191"/>
      <c r="J196" s="54">
        <f>IFERROR(AB192,0)</f>
        <v>0</v>
      </c>
      <c r="K196" s="38"/>
      <c r="L196" s="38"/>
      <c r="M196" s="38"/>
      <c r="N196" s="38"/>
      <c r="O196" s="38"/>
      <c r="P196" s="38"/>
      <c r="Q196" s="38"/>
      <c r="R196" s="38"/>
      <c r="S196" s="38"/>
      <c r="T196" s="38"/>
      <c r="W196" s="24"/>
      <c r="X196" s="24"/>
    </row>
    <row r="197" spans="2:31" x14ac:dyDescent="0.2">
      <c r="G197" s="191" t="s">
        <v>292</v>
      </c>
      <c r="H197" s="191"/>
      <c r="I197" s="191"/>
      <c r="J197" s="54">
        <f>IFERROR(AD192,0)</f>
        <v>0</v>
      </c>
      <c r="K197" s="38"/>
      <c r="L197" s="38"/>
      <c r="M197" s="38"/>
      <c r="N197" s="38"/>
      <c r="O197" s="38"/>
      <c r="P197" s="38"/>
      <c r="Q197" s="38"/>
      <c r="R197" s="38"/>
      <c r="S197" s="38"/>
      <c r="T197" s="38"/>
      <c r="W197" s="24"/>
      <c r="X197" s="24"/>
    </row>
    <row r="198" spans="2:31" x14ac:dyDescent="0.2">
      <c r="G198" s="192" t="s">
        <v>88</v>
      </c>
      <c r="H198" s="192"/>
      <c r="I198" s="192"/>
      <c r="J198" s="58">
        <f>SUM(J192:J197)</f>
        <v>0</v>
      </c>
      <c r="K198" s="53"/>
      <c r="L198" s="38"/>
      <c r="M198" s="38"/>
      <c r="N198" s="38"/>
      <c r="O198" s="38"/>
      <c r="P198" s="38"/>
      <c r="Q198" s="38"/>
      <c r="R198" s="38"/>
      <c r="S198" s="38"/>
      <c r="T198" s="38"/>
      <c r="W198" s="24"/>
      <c r="X198" s="24"/>
    </row>
    <row r="199" spans="2:31" x14ac:dyDescent="0.2">
      <c r="D199" s="24"/>
      <c r="J199" s="24"/>
      <c r="K199" s="24"/>
      <c r="L199" s="38"/>
      <c r="M199" s="38"/>
      <c r="N199" s="38"/>
      <c r="O199" s="38"/>
      <c r="P199" s="38"/>
      <c r="Q199" s="38"/>
      <c r="R199" s="38"/>
      <c r="S199" s="38"/>
      <c r="T199" s="38"/>
      <c r="W199" s="24"/>
      <c r="X199" s="24"/>
    </row>
    <row r="200" spans="2:31" x14ac:dyDescent="0.2">
      <c r="C200" s="196" t="s">
        <v>293</v>
      </c>
      <c r="D200" s="196"/>
      <c r="G200" s="24"/>
      <c r="I200" s="197" t="s">
        <v>294</v>
      </c>
      <c r="J200" s="197"/>
      <c r="L200" s="38"/>
      <c r="M200" s="38"/>
      <c r="N200" s="38"/>
      <c r="O200" s="38"/>
      <c r="P200" s="38"/>
      <c r="Q200" s="38"/>
      <c r="R200" s="38"/>
      <c r="S200" s="38"/>
      <c r="T200" s="38"/>
      <c r="W200" s="24"/>
      <c r="X200" s="24"/>
    </row>
    <row r="201" spans="2:31" x14ac:dyDescent="0.2">
      <c r="C201" s="24" t="s">
        <v>295</v>
      </c>
      <c r="D201" s="51">
        <f>D26+D57+D77</f>
        <v>0</v>
      </c>
      <c r="G201" s="191" t="s">
        <v>296</v>
      </c>
      <c r="H201" s="191"/>
      <c r="I201" s="282"/>
      <c r="J201" s="54">
        <f>J28+J59+J78</f>
        <v>0</v>
      </c>
      <c r="K201" s="38"/>
      <c r="L201" s="38"/>
      <c r="M201" s="38"/>
      <c r="N201" s="38"/>
      <c r="O201" s="38"/>
      <c r="P201" s="38"/>
      <c r="Q201" s="38"/>
      <c r="R201" s="38"/>
      <c r="S201" s="38"/>
      <c r="T201" s="38"/>
      <c r="W201" s="24"/>
      <c r="X201" s="24"/>
      <c r="Y201" s="24"/>
    </row>
    <row r="202" spans="2:31" x14ac:dyDescent="0.2">
      <c r="C202" s="24" t="s">
        <v>297</v>
      </c>
      <c r="D202" s="51">
        <f>D58</f>
        <v>0</v>
      </c>
      <c r="G202" s="191" t="s">
        <v>298</v>
      </c>
      <c r="H202" s="191"/>
      <c r="I202" s="282"/>
      <c r="J202" s="54">
        <f>J29+J197</f>
        <v>0</v>
      </c>
      <c r="K202" s="38"/>
      <c r="L202" s="38"/>
      <c r="M202" s="38"/>
      <c r="N202" s="38"/>
      <c r="O202" s="38"/>
      <c r="P202" s="38"/>
      <c r="Q202" s="38"/>
      <c r="R202" s="38"/>
      <c r="S202" s="38"/>
      <c r="T202" s="38"/>
      <c r="W202" s="24"/>
      <c r="X202" s="24"/>
      <c r="Y202" s="24"/>
    </row>
    <row r="203" spans="2:31" x14ac:dyDescent="0.2">
      <c r="C203" s="24" t="s">
        <v>299</v>
      </c>
      <c r="D203" s="51">
        <f>D59</f>
        <v>0</v>
      </c>
      <c r="G203" s="191" t="s">
        <v>300</v>
      </c>
      <c r="H203" s="191"/>
      <c r="I203" s="282"/>
      <c r="J203" s="54">
        <f>J60</f>
        <v>0</v>
      </c>
      <c r="K203" s="38"/>
      <c r="L203" s="53"/>
      <c r="M203" s="53"/>
      <c r="N203" s="53"/>
      <c r="O203" s="53"/>
      <c r="P203" s="53"/>
      <c r="Q203" s="53"/>
      <c r="R203" s="53"/>
      <c r="S203" s="53"/>
      <c r="T203" s="53"/>
      <c r="U203" s="23"/>
      <c r="X203" s="24"/>
      <c r="Y203" s="24"/>
    </row>
    <row r="204" spans="2:31" x14ac:dyDescent="0.2">
      <c r="C204" s="24" t="s">
        <v>301</v>
      </c>
      <c r="D204" s="51">
        <f>D78</f>
        <v>0</v>
      </c>
      <c r="G204" s="191" t="s">
        <v>302</v>
      </c>
      <c r="H204" s="191"/>
      <c r="I204" s="282"/>
      <c r="J204" s="54">
        <f>J61</f>
        <v>0</v>
      </c>
      <c r="K204" s="38"/>
      <c r="L204" s="38"/>
      <c r="M204" s="38"/>
      <c r="N204" s="38"/>
      <c r="O204" s="38"/>
      <c r="P204" s="38"/>
      <c r="Q204" s="38"/>
      <c r="R204" s="38"/>
      <c r="S204" s="38"/>
      <c r="T204" s="38"/>
      <c r="W204" s="24"/>
      <c r="X204" s="24"/>
    </row>
    <row r="205" spans="2:31" x14ac:dyDescent="0.2">
      <c r="C205" s="24" t="s">
        <v>303</v>
      </c>
      <c r="D205" s="51">
        <f>D79</f>
        <v>0</v>
      </c>
      <c r="G205" s="191" t="s">
        <v>304</v>
      </c>
      <c r="H205" s="191"/>
      <c r="I205" s="282"/>
      <c r="J205" s="54">
        <f>J80</f>
        <v>0</v>
      </c>
      <c r="K205" s="38"/>
      <c r="L205" s="38"/>
      <c r="M205" s="38"/>
      <c r="N205" s="38"/>
      <c r="O205" s="38"/>
      <c r="P205" s="38"/>
      <c r="Q205" s="38"/>
      <c r="R205" s="38"/>
      <c r="S205" s="38"/>
      <c r="T205" s="38"/>
      <c r="W205" s="24"/>
      <c r="X205" s="24"/>
    </row>
    <row r="206" spans="2:31" x14ac:dyDescent="0.2">
      <c r="C206" s="24" t="s">
        <v>305</v>
      </c>
      <c r="D206" s="51">
        <f>D192</f>
        <v>0</v>
      </c>
      <c r="G206" s="191" t="s">
        <v>306</v>
      </c>
      <c r="H206" s="191"/>
      <c r="I206" s="282"/>
      <c r="J206" s="54">
        <f>J195</f>
        <v>0</v>
      </c>
      <c r="K206" s="38"/>
      <c r="L206" s="38"/>
      <c r="M206" s="38"/>
      <c r="N206" s="38"/>
      <c r="O206" s="38"/>
      <c r="P206" s="38"/>
      <c r="Q206" s="38"/>
      <c r="R206" s="38"/>
      <c r="S206" s="38"/>
      <c r="T206" s="38"/>
    </row>
    <row r="207" spans="2:31" x14ac:dyDescent="0.2">
      <c r="C207" s="24" t="s">
        <v>307</v>
      </c>
      <c r="D207" s="51">
        <f>D193</f>
        <v>0</v>
      </c>
      <c r="G207" s="191" t="s">
        <v>308</v>
      </c>
      <c r="H207" s="191"/>
      <c r="I207" s="282"/>
      <c r="J207" s="54">
        <f>J196</f>
        <v>0</v>
      </c>
      <c r="K207" s="38"/>
      <c r="L207" s="53"/>
      <c r="M207" s="53"/>
      <c r="N207" s="53"/>
      <c r="O207" s="53"/>
      <c r="P207" s="53"/>
      <c r="Q207" s="53"/>
      <c r="R207" s="53"/>
      <c r="S207" s="53"/>
      <c r="T207" s="53"/>
    </row>
    <row r="208" spans="2:31" x14ac:dyDescent="0.2">
      <c r="C208" s="24" t="s">
        <v>309</v>
      </c>
      <c r="D208" s="51">
        <f>D194</f>
        <v>0</v>
      </c>
      <c r="I208" s="68" t="s">
        <v>310</v>
      </c>
      <c r="J208" s="69">
        <f>SUM(J201:J207)</f>
        <v>0</v>
      </c>
      <c r="K208" s="53"/>
      <c r="L208" s="53"/>
      <c r="M208" s="53"/>
      <c r="N208" s="53"/>
      <c r="O208" s="53"/>
      <c r="P208" s="53"/>
      <c r="Q208" s="53"/>
      <c r="R208" s="53"/>
      <c r="S208" s="53"/>
      <c r="T208" s="53"/>
    </row>
    <row r="209" spans="3:26" x14ac:dyDescent="0.2">
      <c r="C209" s="24" t="s">
        <v>311</v>
      </c>
      <c r="D209" s="51">
        <f>D195</f>
        <v>0</v>
      </c>
      <c r="H209" s="24"/>
      <c r="I209" s="24"/>
      <c r="J209" s="38"/>
      <c r="K209" s="38"/>
      <c r="L209" s="24"/>
      <c r="M209" s="24"/>
      <c r="N209" s="24"/>
      <c r="O209" s="24"/>
      <c r="P209" s="24"/>
      <c r="Q209" s="24"/>
      <c r="R209" s="24"/>
      <c r="S209" s="24"/>
      <c r="T209" s="24"/>
    </row>
    <row r="210" spans="3:26" x14ac:dyDescent="0.2">
      <c r="C210" s="70" t="s">
        <v>312</v>
      </c>
      <c r="D210" s="57">
        <f>SUM(D201:D209)</f>
        <v>0</v>
      </c>
      <c r="G210" s="191" t="s">
        <v>313</v>
      </c>
      <c r="H210" s="191"/>
      <c r="I210" s="282"/>
      <c r="J210" s="54">
        <f>J26+J57+J192</f>
        <v>0</v>
      </c>
      <c r="K210" s="38"/>
      <c r="L210" s="38"/>
      <c r="M210" s="38"/>
      <c r="N210" s="38"/>
      <c r="O210" s="38"/>
      <c r="P210" s="38"/>
      <c r="Q210" s="38"/>
      <c r="R210" s="38"/>
      <c r="S210" s="38"/>
      <c r="T210" s="38"/>
      <c r="W210" s="24"/>
    </row>
    <row r="211" spans="3:26" x14ac:dyDescent="0.2">
      <c r="G211" s="191" t="s">
        <v>314</v>
      </c>
      <c r="H211" s="191"/>
      <c r="I211" s="282"/>
      <c r="J211" s="54">
        <f>J27+J58+J77+J193</f>
        <v>0</v>
      </c>
      <c r="K211" s="38"/>
      <c r="L211" s="38"/>
      <c r="M211" s="38"/>
      <c r="N211" s="38"/>
      <c r="O211" s="38"/>
      <c r="P211" s="38"/>
      <c r="Q211" s="38"/>
      <c r="R211" s="38"/>
      <c r="S211" s="38"/>
      <c r="T211" s="38"/>
    </row>
    <row r="212" spans="3:26" x14ac:dyDescent="0.2">
      <c r="C212" s="196" t="s">
        <v>315</v>
      </c>
      <c r="D212" s="196"/>
      <c r="H212" s="24"/>
      <c r="I212" s="68" t="s">
        <v>310</v>
      </c>
      <c r="J212" s="69">
        <f>SUM(J210:J211)</f>
        <v>0</v>
      </c>
      <c r="K212" s="53"/>
      <c r="L212" s="53"/>
      <c r="M212" s="53"/>
      <c r="N212" s="53"/>
      <c r="O212" s="53"/>
      <c r="P212" s="53"/>
      <c r="Q212" s="53"/>
      <c r="R212" s="53"/>
      <c r="S212" s="53"/>
      <c r="T212" s="53"/>
    </row>
    <row r="213" spans="3:26" x14ac:dyDescent="0.2">
      <c r="C213" s="24" t="s">
        <v>297</v>
      </c>
      <c r="D213" s="51">
        <f>D58</f>
        <v>0</v>
      </c>
      <c r="H213" s="24"/>
      <c r="I213" s="68" t="s">
        <v>316</v>
      </c>
      <c r="J213" s="71">
        <f>J208+J212</f>
        <v>0</v>
      </c>
      <c r="K213" s="53"/>
      <c r="L213" s="38"/>
      <c r="M213" s="38"/>
      <c r="N213" s="38"/>
      <c r="O213" s="38"/>
      <c r="P213" s="38"/>
      <c r="Q213" s="38"/>
      <c r="R213" s="38"/>
      <c r="S213" s="38"/>
      <c r="T213" s="38"/>
    </row>
    <row r="214" spans="3:26" x14ac:dyDescent="0.2">
      <c r="C214" s="24" t="s">
        <v>299</v>
      </c>
      <c r="D214" s="51">
        <f>D203</f>
        <v>0</v>
      </c>
      <c r="H214" s="24"/>
      <c r="I214" s="24"/>
      <c r="J214" s="24"/>
      <c r="K214" s="24"/>
      <c r="L214" s="38"/>
      <c r="M214" s="38"/>
      <c r="N214" s="38"/>
      <c r="O214" s="38"/>
      <c r="P214" s="38"/>
      <c r="Q214" s="38"/>
      <c r="R214" s="38"/>
      <c r="S214" s="38"/>
      <c r="T214" s="38"/>
      <c r="V214" s="23"/>
    </row>
    <row r="215" spans="3:26" x14ac:dyDescent="0.2">
      <c r="C215" s="24" t="s">
        <v>303</v>
      </c>
      <c r="D215" s="51">
        <f>D205</f>
        <v>0</v>
      </c>
      <c r="G215" s="191" t="s">
        <v>317</v>
      </c>
      <c r="H215" s="191"/>
      <c r="I215" s="282"/>
      <c r="J215" s="54">
        <f>J79</f>
        <v>0</v>
      </c>
      <c r="K215" s="38"/>
      <c r="L215" s="38"/>
      <c r="M215" s="38"/>
      <c r="N215" s="38"/>
      <c r="O215" s="38"/>
      <c r="P215" s="38"/>
      <c r="Q215" s="38"/>
      <c r="R215" s="38"/>
      <c r="S215" s="38"/>
      <c r="T215" s="38"/>
    </row>
    <row r="216" spans="3:26" x14ac:dyDescent="0.2">
      <c r="C216" s="70" t="s">
        <v>312</v>
      </c>
      <c r="D216" s="57">
        <f>SUM(D213:D215)</f>
        <v>0</v>
      </c>
      <c r="G216" s="191" t="s">
        <v>318</v>
      </c>
      <c r="H216" s="191"/>
      <c r="I216" s="282"/>
      <c r="J216" s="54">
        <f>J194</f>
        <v>0</v>
      </c>
      <c r="K216" s="38"/>
      <c r="L216" s="53"/>
      <c r="M216" s="53"/>
      <c r="N216" s="53"/>
      <c r="O216" s="53"/>
      <c r="P216" s="53"/>
      <c r="Q216" s="53"/>
      <c r="R216" s="53"/>
      <c r="S216" s="53"/>
      <c r="T216" s="53"/>
    </row>
    <row r="217" spans="3:26" x14ac:dyDescent="0.2">
      <c r="H217" s="24"/>
      <c r="I217" s="68" t="s">
        <v>319</v>
      </c>
      <c r="J217" s="69">
        <f>SUM(J215:J216)</f>
        <v>0</v>
      </c>
      <c r="K217" s="53"/>
      <c r="L217" s="38"/>
      <c r="M217" s="38"/>
      <c r="N217" s="38"/>
      <c r="O217" s="38"/>
      <c r="P217" s="38"/>
      <c r="Q217" s="38"/>
      <c r="R217" s="38"/>
      <c r="S217" s="38"/>
      <c r="T217" s="38"/>
    </row>
    <row r="218" spans="3:26" x14ac:dyDescent="0.2">
      <c r="I218" s="24"/>
      <c r="J218" s="38"/>
      <c r="K218" s="38"/>
      <c r="L218" s="53"/>
      <c r="M218" s="53"/>
      <c r="N218" s="53"/>
      <c r="O218" s="53"/>
      <c r="P218" s="53"/>
      <c r="Q218" s="53"/>
      <c r="R218" s="53"/>
      <c r="S218" s="53"/>
      <c r="T218" s="53"/>
    </row>
    <row r="219" spans="3:26" x14ac:dyDescent="0.2">
      <c r="G219" s="191" t="str">
        <f>CONCATENATE(L19,"% Profit (R) ")</f>
        <v xml:space="preserve">1% Profit (R) </v>
      </c>
      <c r="H219" s="191"/>
      <c r="I219" s="282"/>
      <c r="J219" s="54">
        <f>SUM(J208,J217)*L19/100</f>
        <v>0</v>
      </c>
      <c r="K219" s="38"/>
      <c r="L219" s="24"/>
      <c r="M219" s="24"/>
      <c r="N219" s="24"/>
      <c r="O219" s="24"/>
      <c r="P219" s="24"/>
      <c r="Q219" s="24"/>
      <c r="R219" s="24"/>
      <c r="S219" s="24"/>
      <c r="T219" s="24"/>
    </row>
    <row r="220" spans="3:26" x14ac:dyDescent="0.2">
      <c r="G220" s="191" t="s">
        <v>320</v>
      </c>
      <c r="H220" s="191"/>
      <c r="I220" s="282"/>
      <c r="J220" s="54">
        <f>IFERROR(AE194,0)</f>
        <v>0</v>
      </c>
      <c r="K220" s="38"/>
      <c r="L220" s="72"/>
      <c r="M220" s="72"/>
      <c r="N220" s="72"/>
      <c r="O220" s="72"/>
      <c r="P220" s="72"/>
      <c r="Q220" s="72"/>
      <c r="R220" s="72"/>
      <c r="S220" s="72"/>
      <c r="T220" s="72"/>
    </row>
    <row r="221" spans="3:26" x14ac:dyDescent="0.2">
      <c r="I221" s="68" t="s">
        <v>310</v>
      </c>
      <c r="J221" s="71">
        <f>IFERROR(SUM(J219:J220),0)</f>
        <v>0</v>
      </c>
      <c r="K221" s="53"/>
      <c r="X221" s="24"/>
      <c r="Y221" s="24"/>
      <c r="Z221" s="24"/>
    </row>
    <row r="222" spans="3:26" x14ac:dyDescent="0.2">
      <c r="I222" s="24"/>
      <c r="J222" s="38"/>
      <c r="K222" s="38"/>
      <c r="Q222" s="24"/>
      <c r="R222" s="24"/>
      <c r="X222" s="24"/>
      <c r="Y222" s="24"/>
      <c r="Z222" s="24"/>
    </row>
    <row r="223" spans="3:26" x14ac:dyDescent="0.2">
      <c r="D223" s="48" t="s">
        <v>321</v>
      </c>
      <c r="E223" s="73">
        <f>J208</f>
        <v>0</v>
      </c>
      <c r="I223" s="74" t="s">
        <v>322</v>
      </c>
      <c r="J223" s="75">
        <f>SUM(J213,J217,J221)</f>
        <v>0</v>
      </c>
      <c r="K223" s="53"/>
      <c r="Q223"/>
      <c r="R223"/>
      <c r="X223" s="24"/>
      <c r="Y223" s="24"/>
      <c r="Z223" s="24"/>
    </row>
    <row r="224" spans="3:26" x14ac:dyDescent="0.2">
      <c r="J224" s="24"/>
      <c r="K224" s="24"/>
      <c r="Q224" s="24"/>
      <c r="R224" s="24"/>
      <c r="X224" s="24"/>
      <c r="Y224" s="24"/>
      <c r="Z224" s="24"/>
    </row>
    <row r="225" spans="1:26" x14ac:dyDescent="0.2">
      <c r="B225"/>
      <c r="C225" s="196" t="s">
        <v>323</v>
      </c>
      <c r="D225" s="196"/>
      <c r="E225" s="196"/>
      <c r="F225" s="24"/>
      <c r="G225" s="196" t="s">
        <v>323</v>
      </c>
      <c r="H225" s="196"/>
      <c r="I225" s="196"/>
      <c r="J225" s="196"/>
      <c r="K225" s="72"/>
      <c r="L225" s="76"/>
      <c r="M225" s="76"/>
      <c r="N225" s="76"/>
      <c r="O225" s="77"/>
      <c r="P225" s="77"/>
      <c r="Q225" s="77"/>
      <c r="R225" s="77"/>
      <c r="S225" s="77"/>
      <c r="T225" s="77"/>
      <c r="X225" s="24"/>
      <c r="Y225" s="24"/>
      <c r="Z225" s="24"/>
    </row>
    <row r="226" spans="1:26" x14ac:dyDescent="0.2">
      <c r="B226"/>
      <c r="C226" s="191" t="s">
        <v>324</v>
      </c>
      <c r="D226" s="191"/>
      <c r="E226" s="78">
        <f>E$223*AH2/100</f>
        <v>0</v>
      </c>
      <c r="F226" s="24"/>
      <c r="G226" s="191" t="s">
        <v>324</v>
      </c>
      <c r="H226" s="191"/>
      <c r="I226" s="191"/>
      <c r="J226" s="78">
        <f>E226+J219/7+J220/7</f>
        <v>0</v>
      </c>
      <c r="L226" s="77"/>
      <c r="M226" s="77"/>
      <c r="N226" s="77"/>
      <c r="O226" s="77"/>
      <c r="P226" s="77"/>
      <c r="Q226" s="47"/>
      <c r="R226"/>
      <c r="T226" s="77"/>
      <c r="V226" s="38"/>
      <c r="X226" s="24"/>
      <c r="Y226" s="24"/>
      <c r="Z226" s="24"/>
    </row>
    <row r="227" spans="1:26" x14ac:dyDescent="0.2">
      <c r="B227"/>
      <c r="C227" s="191" t="s">
        <v>325</v>
      </c>
      <c r="D227" s="191"/>
      <c r="E227" s="78">
        <f>E$223*AH3/100</f>
        <v>0</v>
      </c>
      <c r="F227" s="24"/>
      <c r="G227" s="191" t="s">
        <v>325</v>
      </c>
      <c r="H227" s="191"/>
      <c r="I227" s="191"/>
      <c r="J227" s="78">
        <f>E227+J219/7+J220/7</f>
        <v>0</v>
      </c>
      <c r="L227" s="77"/>
      <c r="M227" s="77"/>
      <c r="N227" s="77"/>
      <c r="O227" s="77"/>
      <c r="P227" s="77"/>
      <c r="Q227" s="47"/>
      <c r="R227"/>
      <c r="T227" s="77"/>
      <c r="V227" s="38"/>
      <c r="X227" s="47"/>
      <c r="Y227" s="77"/>
    </row>
    <row r="228" spans="1:26" x14ac:dyDescent="0.2">
      <c r="B228"/>
      <c r="C228" s="191" t="s">
        <v>326</v>
      </c>
      <c r="D228" s="191"/>
      <c r="E228" s="78">
        <f>E$223*AH4/100</f>
        <v>0</v>
      </c>
      <c r="F228" s="24"/>
      <c r="G228" s="191" t="s">
        <v>326</v>
      </c>
      <c r="H228" s="191"/>
      <c r="I228" s="191"/>
      <c r="J228" s="78">
        <f>E228+J219/7+J220/7</f>
        <v>0</v>
      </c>
      <c r="L228" s="77"/>
      <c r="M228" s="77"/>
      <c r="N228" s="77"/>
      <c r="O228" s="77"/>
      <c r="P228" s="77"/>
      <c r="Q228" s="47"/>
      <c r="R228"/>
      <c r="T228" s="77"/>
      <c r="V228" s="38"/>
      <c r="X228" s="47"/>
      <c r="Y228" s="77"/>
    </row>
    <row r="229" spans="1:26" x14ac:dyDescent="0.2">
      <c r="B229"/>
      <c r="C229" s="191" t="s">
        <v>327</v>
      </c>
      <c r="D229" s="191"/>
      <c r="E229" s="78">
        <f>E$223*AH5/100</f>
        <v>0</v>
      </c>
      <c r="F229" s="24"/>
      <c r="G229" s="191" t="s">
        <v>327</v>
      </c>
      <c r="H229" s="191"/>
      <c r="I229" s="191"/>
      <c r="J229" s="78">
        <f>E229+J219/7+J220/7</f>
        <v>0</v>
      </c>
      <c r="L229" s="77"/>
      <c r="M229" s="77"/>
      <c r="N229" s="77"/>
      <c r="O229" s="76"/>
      <c r="P229" s="76"/>
      <c r="Q229" s="47"/>
      <c r="R229"/>
      <c r="T229" s="76"/>
      <c r="V229" s="38"/>
      <c r="X229" s="47"/>
      <c r="Y229" s="77"/>
    </row>
    <row r="230" spans="1:26" x14ac:dyDescent="0.2">
      <c r="B230"/>
      <c r="C230" s="192" t="s">
        <v>328</v>
      </c>
      <c r="D230" s="192"/>
      <c r="E230" s="79">
        <f>SUM(E226:E229)</f>
        <v>0</v>
      </c>
      <c r="F230" s="24"/>
      <c r="G230" s="12" t="s">
        <v>329</v>
      </c>
      <c r="H230" s="12"/>
      <c r="I230" s="12"/>
      <c r="J230" s="78">
        <f>J219/7+J220/7</f>
        <v>0</v>
      </c>
      <c r="K230" s="76"/>
      <c r="L230" s="48"/>
      <c r="M230" s="48"/>
      <c r="N230" s="48"/>
      <c r="O230" s="76"/>
      <c r="Q230" s="47"/>
      <c r="R230"/>
      <c r="U230" s="72"/>
      <c r="V230" s="38"/>
      <c r="X230" s="47"/>
      <c r="Y230" s="77"/>
    </row>
    <row r="231" spans="1:26" x14ac:dyDescent="0.2">
      <c r="B231"/>
      <c r="C231" s="198" t="s">
        <v>330</v>
      </c>
      <c r="D231" s="198"/>
      <c r="E231" s="198"/>
      <c r="F231" s="24"/>
      <c r="G231" s="191" t="s">
        <v>331</v>
      </c>
      <c r="H231" s="191"/>
      <c r="I231" s="191"/>
      <c r="J231" s="54">
        <f>J210</f>
        <v>0</v>
      </c>
      <c r="K231" s="77"/>
      <c r="Q231" s="47"/>
      <c r="R231"/>
      <c r="S231" s="24"/>
      <c r="U231" s="80"/>
      <c r="V231" s="38"/>
      <c r="X231" s="47"/>
      <c r="Y231" s="77"/>
    </row>
    <row r="232" spans="1:26" x14ac:dyDescent="0.2">
      <c r="B232"/>
      <c r="C232" s="199" t="s">
        <v>332</v>
      </c>
      <c r="D232" s="199"/>
      <c r="E232" s="199"/>
      <c r="F232" s="24"/>
      <c r="G232" s="12" t="s">
        <v>333</v>
      </c>
      <c r="H232" s="12"/>
      <c r="I232" s="12"/>
      <c r="J232" s="54">
        <f>J211</f>
        <v>0</v>
      </c>
      <c r="K232" s="77"/>
      <c r="Q232" s="47"/>
      <c r="R232"/>
      <c r="V232" s="38"/>
      <c r="X232" s="47"/>
      <c r="Y232" s="38"/>
      <c r="Z232" s="24"/>
    </row>
    <row r="233" spans="1:26" x14ac:dyDescent="0.2">
      <c r="B233"/>
      <c r="C233" s="193" t="s">
        <v>334</v>
      </c>
      <c r="D233" s="193"/>
      <c r="E233" s="81">
        <f>J215</f>
        <v>0</v>
      </c>
      <c r="F233" s="24"/>
      <c r="G233" s="12" t="s">
        <v>335</v>
      </c>
      <c r="H233" s="12"/>
      <c r="I233" s="12"/>
      <c r="J233" s="82">
        <f>SUM(J226:J232)</f>
        <v>0</v>
      </c>
      <c r="K233" s="64" t="s">
        <v>336</v>
      </c>
      <c r="Q233" s="47"/>
      <c r="R233"/>
      <c r="S233" s="24"/>
      <c r="V233" s="38"/>
      <c r="X233" s="47"/>
      <c r="Y233" s="77"/>
    </row>
    <row r="234" spans="1:26" x14ac:dyDescent="0.2">
      <c r="B234"/>
      <c r="C234" s="191" t="s">
        <v>337</v>
      </c>
      <c r="D234" s="191"/>
      <c r="E234" s="78">
        <f>J216</f>
        <v>0</v>
      </c>
      <c r="F234" s="24"/>
      <c r="G234" s="198" t="s">
        <v>338</v>
      </c>
      <c r="H234" s="198"/>
      <c r="I234" s="198"/>
      <c r="J234" s="198"/>
      <c r="K234" s="77"/>
      <c r="Q234" s="47"/>
      <c r="R234"/>
      <c r="S234" s="24"/>
      <c r="V234" s="38"/>
      <c r="X234" s="47"/>
      <c r="Y234" s="38"/>
      <c r="Z234" s="24"/>
    </row>
    <row r="235" spans="1:26" x14ac:dyDescent="0.2">
      <c r="B235"/>
      <c r="C235" s="192" t="s">
        <v>328</v>
      </c>
      <c r="D235" s="192"/>
      <c r="E235" s="79">
        <f>SUM(E233:E234)</f>
        <v>0</v>
      </c>
      <c r="F235" s="24"/>
      <c r="G235" s="196" t="s">
        <v>332</v>
      </c>
      <c r="H235" s="196"/>
      <c r="I235" s="196"/>
      <c r="J235" s="196"/>
      <c r="K235" s="76"/>
      <c r="Q235" s="48"/>
      <c r="R235" s="76"/>
      <c r="S235" s="72"/>
      <c r="U235" s="72"/>
      <c r="V235" s="53"/>
      <c r="X235" s="48"/>
      <c r="Y235" s="76"/>
      <c r="Z235" s="72"/>
    </row>
    <row r="236" spans="1:26" x14ac:dyDescent="0.2">
      <c r="B236"/>
      <c r="C236" s="198" t="s">
        <v>330</v>
      </c>
      <c r="D236" s="198"/>
      <c r="E236" s="198"/>
      <c r="F236" s="24"/>
      <c r="G236" s="193" t="s">
        <v>334</v>
      </c>
      <c r="H236" s="193"/>
      <c r="I236" s="193"/>
      <c r="J236" s="78">
        <f>E233+J219/7+J220/7</f>
        <v>0</v>
      </c>
      <c r="O236" s="24"/>
      <c r="P236" s="24"/>
      <c r="Q236" s="24"/>
      <c r="R236" s="24"/>
      <c r="S236" s="24"/>
      <c r="T236" s="24"/>
    </row>
    <row r="237" spans="1:26" x14ac:dyDescent="0.2">
      <c r="F237" s="24"/>
      <c r="G237" s="191" t="s">
        <v>337</v>
      </c>
      <c r="H237" s="191"/>
      <c r="I237" s="191"/>
      <c r="J237" s="54">
        <f>E234+J219/7+J220/7</f>
        <v>0</v>
      </c>
    </row>
    <row r="238" spans="1:26" x14ac:dyDescent="0.2">
      <c r="A238"/>
      <c r="B238"/>
      <c r="C238"/>
      <c r="D238"/>
      <c r="E238"/>
      <c r="F238"/>
      <c r="G238" s="12" t="s">
        <v>335</v>
      </c>
      <c r="H238" s="12"/>
      <c r="I238" s="12"/>
      <c r="J238" s="82">
        <f>SUM(J236:J237)</f>
        <v>0</v>
      </c>
      <c r="K238" s="64" t="s">
        <v>336</v>
      </c>
    </row>
    <row r="239" spans="1:26" x14ac:dyDescent="0.2">
      <c r="F239" s="24"/>
      <c r="G239" s="198" t="s">
        <v>338</v>
      </c>
      <c r="H239" s="198"/>
      <c r="I239" s="198"/>
      <c r="J239" s="198"/>
    </row>
    <row r="240" spans="1:26" x14ac:dyDescent="0.2">
      <c r="G240" s="12" t="s">
        <v>335</v>
      </c>
      <c r="H240" s="12"/>
      <c r="I240" s="12"/>
      <c r="J240" s="83">
        <f>SUM(J233,J238)</f>
        <v>0</v>
      </c>
      <c r="K240" s="64" t="s">
        <v>336</v>
      </c>
    </row>
    <row r="241" spans="1:12" x14ac:dyDescent="0.2">
      <c r="G241" s="12" t="s">
        <v>339</v>
      </c>
      <c r="H241" s="12"/>
      <c r="I241" s="12"/>
      <c r="J241" s="84">
        <f>J240*L23/100</f>
        <v>0</v>
      </c>
      <c r="K241" t="str">
        <f>IF(OR(L23="",L23=0),"",CONCATENATE(" @ ",L23," %"))</f>
        <v xml:space="preserve"> @ 1 %</v>
      </c>
    </row>
    <row r="242" spans="1:12" x14ac:dyDescent="0.2">
      <c r="A242"/>
      <c r="B242"/>
      <c r="C242"/>
      <c r="D242"/>
      <c r="E242"/>
      <c r="F242"/>
      <c r="G242" s="12" t="s">
        <v>335</v>
      </c>
      <c r="H242" s="12"/>
      <c r="I242" s="12"/>
      <c r="J242" s="83">
        <f>J240-J241</f>
        <v>0</v>
      </c>
      <c r="K242" s="64" t="s">
        <v>336</v>
      </c>
    </row>
    <row r="243" spans="1:12" x14ac:dyDescent="0.2">
      <c r="G243" s="12" t="s">
        <v>340</v>
      </c>
      <c r="H243" s="12"/>
      <c r="I243" s="12"/>
      <c r="J243" s="85">
        <f>J242*0.15</f>
        <v>0</v>
      </c>
      <c r="K243" s="64"/>
    </row>
    <row r="244" spans="1:12" x14ac:dyDescent="0.2">
      <c r="G244" s="12" t="s">
        <v>341</v>
      </c>
      <c r="H244" s="12"/>
      <c r="I244" s="12"/>
      <c r="J244" s="86">
        <f>J242+J243</f>
        <v>0</v>
      </c>
      <c r="K244" s="87"/>
    </row>
    <row r="247" spans="1:12" x14ac:dyDescent="0.2">
      <c r="A247" s="200" t="str">
        <f>Disclaimer!A7</f>
        <v>Copyright © 2024 - M. Keuter - Some Rights Reserved</v>
      </c>
      <c r="B247" s="200"/>
      <c r="C247" s="200"/>
      <c r="D247" s="200"/>
      <c r="E247" s="200"/>
      <c r="F247" s="200"/>
      <c r="G247" s="200"/>
      <c r="H247" s="200"/>
      <c r="I247" s="200" t="s">
        <v>335</v>
      </c>
      <c r="J247" s="200">
        <f>J240-J241</f>
        <v>0</v>
      </c>
      <c r="K247"/>
      <c r="L247"/>
    </row>
  </sheetData>
  <sheetProtection algorithmName="SHA-512" hashValue="W4ShWiVU+tiHnXdQAT8HlAoQyiQ7B6di5Dtnx13WqyFqKtdjWKO2xOBojw8v4bephq/xFCgB1gu0CfUSImQE5w==" saltValue="DwY30g3yA9Cn3eQlUYBuXw==" spinCount="100000" sheet="1" objects="1" scenarios="1"/>
  <mergeCells count="293">
    <mergeCell ref="G237:I237"/>
    <mergeCell ref="G238:I238"/>
    <mergeCell ref="G239:J239"/>
    <mergeCell ref="G240:I240"/>
    <mergeCell ref="G241:I241"/>
    <mergeCell ref="G242:I242"/>
    <mergeCell ref="G243:I243"/>
    <mergeCell ref="G244:I244"/>
    <mergeCell ref="A247:J247"/>
    <mergeCell ref="C232:E232"/>
    <mergeCell ref="G232:I232"/>
    <mergeCell ref="C233:D233"/>
    <mergeCell ref="G233:I233"/>
    <mergeCell ref="C234:D234"/>
    <mergeCell ref="G234:J234"/>
    <mergeCell ref="C235:D235"/>
    <mergeCell ref="G235:J235"/>
    <mergeCell ref="C236:E236"/>
    <mergeCell ref="G236:I236"/>
    <mergeCell ref="C227:D227"/>
    <mergeCell ref="G227:I227"/>
    <mergeCell ref="C228:D228"/>
    <mergeCell ref="G228:I228"/>
    <mergeCell ref="C229:D229"/>
    <mergeCell ref="G229:I229"/>
    <mergeCell ref="C230:D230"/>
    <mergeCell ref="G230:I230"/>
    <mergeCell ref="C231:E231"/>
    <mergeCell ref="G231:I231"/>
    <mergeCell ref="G197:I197"/>
    <mergeCell ref="G198:I198"/>
    <mergeCell ref="C200:D200"/>
    <mergeCell ref="I200:J200"/>
    <mergeCell ref="C212:D212"/>
    <mergeCell ref="C225:E225"/>
    <mergeCell ref="G225:J225"/>
    <mergeCell ref="C226:D226"/>
    <mergeCell ref="G226:I226"/>
    <mergeCell ref="G201:I201"/>
    <mergeCell ref="G202:I202"/>
    <mergeCell ref="G203:I203"/>
    <mergeCell ref="G204:I204"/>
    <mergeCell ref="G205:I205"/>
    <mergeCell ref="G206:I206"/>
    <mergeCell ref="G207:I207"/>
    <mergeCell ref="G210:I210"/>
    <mergeCell ref="G211:I211"/>
    <mergeCell ref="G215:I215"/>
    <mergeCell ref="G216:I216"/>
    <mergeCell ref="G219:I219"/>
    <mergeCell ref="G220:I220"/>
    <mergeCell ref="G192:I192"/>
    <mergeCell ref="B193:C193"/>
    <mergeCell ref="G193:I193"/>
    <mergeCell ref="B194:C194"/>
    <mergeCell ref="G194:I194"/>
    <mergeCell ref="B195:C195"/>
    <mergeCell ref="G195:I195"/>
    <mergeCell ref="B196:C196"/>
    <mergeCell ref="G196:I196"/>
    <mergeCell ref="B183:C183"/>
    <mergeCell ref="B184:C184"/>
    <mergeCell ref="B186:C186"/>
    <mergeCell ref="B187:C187"/>
    <mergeCell ref="B188:C188"/>
    <mergeCell ref="B189:C189"/>
    <mergeCell ref="B190:C190"/>
    <mergeCell ref="B191:C191"/>
    <mergeCell ref="B192:C192"/>
    <mergeCell ref="B173:C173"/>
    <mergeCell ref="B174:C174"/>
    <mergeCell ref="B175:C175"/>
    <mergeCell ref="B176:C176"/>
    <mergeCell ref="B178:C178"/>
    <mergeCell ref="B179:C179"/>
    <mergeCell ref="B180:C180"/>
    <mergeCell ref="B181:C181"/>
    <mergeCell ref="B182:C182"/>
    <mergeCell ref="B163:C163"/>
    <mergeCell ref="B164:C164"/>
    <mergeCell ref="B166:C166"/>
    <mergeCell ref="B167:C167"/>
    <mergeCell ref="B168:C168"/>
    <mergeCell ref="B169:C169"/>
    <mergeCell ref="B170:C170"/>
    <mergeCell ref="B171:C171"/>
    <mergeCell ref="B172:C172"/>
    <mergeCell ref="B153:C153"/>
    <mergeCell ref="B154:C154"/>
    <mergeCell ref="B155:C155"/>
    <mergeCell ref="B156:C156"/>
    <mergeCell ref="B158:C158"/>
    <mergeCell ref="B159:C159"/>
    <mergeCell ref="B160:C160"/>
    <mergeCell ref="B161:C161"/>
    <mergeCell ref="B162:C162"/>
    <mergeCell ref="B143:C143"/>
    <mergeCell ref="B144:C144"/>
    <mergeCell ref="B145:C145"/>
    <mergeCell ref="B146:C146"/>
    <mergeCell ref="B147:C147"/>
    <mergeCell ref="B148:C148"/>
    <mergeCell ref="B149:C149"/>
    <mergeCell ref="B150:C150"/>
    <mergeCell ref="B152:C152"/>
    <mergeCell ref="B132:C132"/>
    <mergeCell ref="B133:C133"/>
    <mergeCell ref="B134:C134"/>
    <mergeCell ref="B136:C136"/>
    <mergeCell ref="B137:C137"/>
    <mergeCell ref="B138:C138"/>
    <mergeCell ref="B139:C139"/>
    <mergeCell ref="B141:C141"/>
    <mergeCell ref="B142:C142"/>
    <mergeCell ref="B121:C121"/>
    <mergeCell ref="B122:C122"/>
    <mergeCell ref="B124:C124"/>
    <mergeCell ref="B125:C125"/>
    <mergeCell ref="B126:C126"/>
    <mergeCell ref="B127:C127"/>
    <mergeCell ref="B129:C129"/>
    <mergeCell ref="B130:C130"/>
    <mergeCell ref="B131:C131"/>
    <mergeCell ref="B110:C110"/>
    <mergeCell ref="B112:C112"/>
    <mergeCell ref="B113:C113"/>
    <mergeCell ref="B114:C114"/>
    <mergeCell ref="B115:C115"/>
    <mergeCell ref="B117:C117"/>
    <mergeCell ref="B118:C118"/>
    <mergeCell ref="B119:C119"/>
    <mergeCell ref="B120:C120"/>
    <mergeCell ref="B100:C100"/>
    <mergeCell ref="B101:C101"/>
    <mergeCell ref="B102:C102"/>
    <mergeCell ref="B103:C103"/>
    <mergeCell ref="B104:C104"/>
    <mergeCell ref="B106:C106"/>
    <mergeCell ref="B107:C107"/>
    <mergeCell ref="B108:C108"/>
    <mergeCell ref="B109:C109"/>
    <mergeCell ref="B88:C88"/>
    <mergeCell ref="B90:C90"/>
    <mergeCell ref="B91:C91"/>
    <mergeCell ref="B92:C92"/>
    <mergeCell ref="B93:C93"/>
    <mergeCell ref="B95:C95"/>
    <mergeCell ref="B96:C96"/>
    <mergeCell ref="B98:C98"/>
    <mergeCell ref="B99:C99"/>
    <mergeCell ref="J83:J84"/>
    <mergeCell ref="W83:X83"/>
    <mergeCell ref="Y83:Z83"/>
    <mergeCell ref="AA83:AB83"/>
    <mergeCell ref="AC83:AD83"/>
    <mergeCell ref="A84:C84"/>
    <mergeCell ref="B85:C85"/>
    <mergeCell ref="B86:C86"/>
    <mergeCell ref="B87:C87"/>
    <mergeCell ref="B79:C79"/>
    <mergeCell ref="G79:I79"/>
    <mergeCell ref="B80:C80"/>
    <mergeCell ref="G80:I80"/>
    <mergeCell ref="G81:I81"/>
    <mergeCell ref="A83:C83"/>
    <mergeCell ref="D83:D84"/>
    <mergeCell ref="E83:E84"/>
    <mergeCell ref="F83:F84"/>
    <mergeCell ref="G83:G84"/>
    <mergeCell ref="H83:H84"/>
    <mergeCell ref="I83:I84"/>
    <mergeCell ref="B71:C71"/>
    <mergeCell ref="B72:C72"/>
    <mergeCell ref="B73:C73"/>
    <mergeCell ref="B74:C74"/>
    <mergeCell ref="B75:C75"/>
    <mergeCell ref="B76:C76"/>
    <mergeCell ref="B77:C77"/>
    <mergeCell ref="G77:I77"/>
    <mergeCell ref="B78:C78"/>
    <mergeCell ref="G78:I78"/>
    <mergeCell ref="W64:X64"/>
    <mergeCell ref="Y64:Z64"/>
    <mergeCell ref="AA64:AB64"/>
    <mergeCell ref="L65:M65"/>
    <mergeCell ref="B66:C66"/>
    <mergeCell ref="B67:C67"/>
    <mergeCell ref="B68:C68"/>
    <mergeCell ref="B69:C69"/>
    <mergeCell ref="B70:C70"/>
    <mergeCell ref="A64:C65"/>
    <mergeCell ref="D64:D65"/>
    <mergeCell ref="E64:E65"/>
    <mergeCell ref="F64:F65"/>
    <mergeCell ref="G64:G65"/>
    <mergeCell ref="H64:H65"/>
    <mergeCell ref="I64:I65"/>
    <mergeCell ref="J64:J65"/>
    <mergeCell ref="L64:N64"/>
    <mergeCell ref="B58:C58"/>
    <mergeCell ref="G58:I58"/>
    <mergeCell ref="B59:C59"/>
    <mergeCell ref="G59:I59"/>
    <mergeCell ref="B60:C60"/>
    <mergeCell ref="G60:I60"/>
    <mergeCell ref="G61:I61"/>
    <mergeCell ref="G62:I62"/>
    <mergeCell ref="L63:N63"/>
    <mergeCell ref="B50:C50"/>
    <mergeCell ref="B51:C51"/>
    <mergeCell ref="B52:C52"/>
    <mergeCell ref="B53:C53"/>
    <mergeCell ref="B54:C54"/>
    <mergeCell ref="B55:C55"/>
    <mergeCell ref="B56:C56"/>
    <mergeCell ref="B57:C57"/>
    <mergeCell ref="G57:I57"/>
    <mergeCell ref="B41:C41"/>
    <mergeCell ref="B42:C42"/>
    <mergeCell ref="B43:C43"/>
    <mergeCell ref="B44:C44"/>
    <mergeCell ref="B45:C45"/>
    <mergeCell ref="B46:C46"/>
    <mergeCell ref="B47:C47"/>
    <mergeCell ref="B48:C48"/>
    <mergeCell ref="B49:C49"/>
    <mergeCell ref="W32:X32"/>
    <mergeCell ref="Y32:Z32"/>
    <mergeCell ref="AA32:AB32"/>
    <mergeCell ref="B34:C34"/>
    <mergeCell ref="B35:C35"/>
    <mergeCell ref="B37:C37"/>
    <mergeCell ref="B38:C38"/>
    <mergeCell ref="B39:C39"/>
    <mergeCell ref="B40:C40"/>
    <mergeCell ref="B27:C27"/>
    <mergeCell ref="L27:N27"/>
    <mergeCell ref="L28:N28"/>
    <mergeCell ref="L29:N29"/>
    <mergeCell ref="H30:I30"/>
    <mergeCell ref="A32:C33"/>
    <mergeCell ref="D32:D33"/>
    <mergeCell ref="E32:E33"/>
    <mergeCell ref="F32:F33"/>
    <mergeCell ref="G32:G33"/>
    <mergeCell ref="H32:H33"/>
    <mergeCell ref="I32:I33"/>
    <mergeCell ref="J32:J33"/>
    <mergeCell ref="G27:I27"/>
    <mergeCell ref="G28:I28"/>
    <mergeCell ref="G29:I29"/>
    <mergeCell ref="B18:C18"/>
    <mergeCell ref="B19:C19"/>
    <mergeCell ref="B21:C21"/>
    <mergeCell ref="L21:N21"/>
    <mergeCell ref="B23:C23"/>
    <mergeCell ref="B24:C24"/>
    <mergeCell ref="B25:C25"/>
    <mergeCell ref="L25:N25"/>
    <mergeCell ref="B26:C26"/>
    <mergeCell ref="L26:N26"/>
    <mergeCell ref="G26:I26"/>
    <mergeCell ref="W11:X11"/>
    <mergeCell ref="Y11:Z11"/>
    <mergeCell ref="B13:C13"/>
    <mergeCell ref="L13:N13"/>
    <mergeCell ref="B14:C14"/>
    <mergeCell ref="B15:C15"/>
    <mergeCell ref="B16:C16"/>
    <mergeCell ref="B17:C17"/>
    <mergeCell ref="L17:N17"/>
    <mergeCell ref="A7:J7"/>
    <mergeCell ref="A8:J8"/>
    <mergeCell ref="L8:N8"/>
    <mergeCell ref="A9:J9"/>
    <mergeCell ref="L9:N9"/>
    <mergeCell ref="A11:C12"/>
    <mergeCell ref="D11:D12"/>
    <mergeCell ref="E11:E12"/>
    <mergeCell ref="F11:F12"/>
    <mergeCell ref="G11:G12"/>
    <mergeCell ref="H11:H12"/>
    <mergeCell ref="I11:I12"/>
    <mergeCell ref="J11:J12"/>
    <mergeCell ref="A1:H1"/>
    <mergeCell ref="AB1:AC1"/>
    <mergeCell ref="AE1:AF1"/>
    <mergeCell ref="AG1:AH1"/>
    <mergeCell ref="A2:J2"/>
    <mergeCell ref="F3:H3"/>
    <mergeCell ref="A4:H4"/>
    <mergeCell ref="A6:J6"/>
    <mergeCell ref="L6:N6"/>
  </mergeCells>
  <dataValidations count="4">
    <dataValidation type="list" operator="equal" allowBlank="1" showErrorMessage="1" sqref="F13:F15 F17:F18 F21 F24:F25 F34:F35 F37:F38 F40:F56 F66 F68:F76 F86:F88 F90:F93 F95:F96 F99:F101 F103:F104 F107:F110 F112:F115 F117:F122 F125:F127 F129:F134 F136:F139 F142:F150 F152:F153 F155:F156 F159:F164 F167:F169 F171:F176 F179:F184 F187 F189:F191" xr:uid="{00000000-0002-0000-0100-000000000000}">
      <formula1>"-----,Specialist,&gt;10yrs experience,&lt;10yrs experience,Associate,Manager,Reg.Arch.Prof. w/Direct Responsibility,Reg.Arch.Prof. no Direct Responsibility,Staff in Support of Arch.Work Output"</formula1>
      <formula2>0</formula2>
    </dataValidation>
    <dataValidation type="list" operator="equal" allowBlank="1" showErrorMessage="1" sqref="H189:H191 H34:H56 H66:H76 H13:H25 H99:H101 H103:H105 H107:H123 H125:H140 H142:H157 H159:H165 H167:H169 H171:H177 H86:H97 H187 H179:H185" xr:uid="{00000000-0002-0000-0100-000001000000}">
      <formula1>"--------,YES"</formula1>
      <formula2>0</formula2>
    </dataValidation>
    <dataValidation operator="equal" allowBlank="1" showErrorMessage="1" sqref="G34:G35 F36 G37:G56 F89 F111 F116 F128 G66:G67 G86:G191" xr:uid="{00000000-0002-0000-0100-000002000000}">
      <formula1>0</formula1>
      <formula2>0</formula2>
    </dataValidation>
    <dataValidation type="list" operator="equal" showErrorMessage="1" sqref="C20 C22 C36 C89 C94 C97 C105 C111 C116 C123 C128 C135 C140 C151 C157 C165 C177 C185" xr:uid="{00000000-0002-0000-0100-000003000000}">
      <formula1>$M$31:$M$61</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ignoredErrors>
    <ignoredError sqref="J154 J149 J67 J94 J39 J21" formula="1"/>
  </ignoredErrors>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6"/>
  <sheetViews>
    <sheetView zoomScaleNormal="100" workbookViewId="0">
      <selection activeCell="B17" sqref="B17:C17"/>
    </sheetView>
  </sheetViews>
  <sheetFormatPr defaultColWidth="11.5703125" defaultRowHeight="12.75" x14ac:dyDescent="0.2"/>
  <cols>
    <col min="1" max="1" width="21.5703125" style="64" customWidth="1"/>
    <col min="2" max="2" width="23.5703125" style="64" customWidth="1"/>
    <col min="3" max="3" width="18.42578125" style="64" customWidth="1"/>
    <col min="4" max="4" width="13.28515625" style="64" customWidth="1"/>
    <col min="5" max="5" width="9.5703125" style="64" customWidth="1"/>
    <col min="6" max="16384" width="11.5703125" style="64"/>
  </cols>
  <sheetData>
    <row r="1" spans="1:5" x14ac:dyDescent="0.2">
      <c r="A1" s="88"/>
      <c r="B1" s="88"/>
      <c r="C1" s="88"/>
      <c r="D1" s="88"/>
      <c r="E1" s="88"/>
    </row>
    <row r="2" spans="1:5" x14ac:dyDescent="0.2">
      <c r="A2" s="89"/>
      <c r="B2" s="88"/>
      <c r="C2" s="88"/>
      <c r="D2" s="88"/>
      <c r="E2" s="88"/>
    </row>
    <row r="3" spans="1:5" x14ac:dyDescent="0.2">
      <c r="A3" s="89"/>
      <c r="B3" s="90" t="s">
        <v>342</v>
      </c>
      <c r="C3" s="88"/>
      <c r="D3" s="88"/>
      <c r="E3" s="88"/>
    </row>
    <row r="4" spans="1:5" x14ac:dyDescent="0.2">
      <c r="A4" s="89"/>
      <c r="B4" s="88"/>
      <c r="C4" s="88"/>
      <c r="D4" s="88"/>
      <c r="E4" s="88"/>
    </row>
    <row r="5" spans="1:5" x14ac:dyDescent="0.2">
      <c r="A5" s="89"/>
      <c r="B5" s="88"/>
      <c r="C5" s="88"/>
      <c r="D5" s="88"/>
      <c r="E5" s="88"/>
    </row>
    <row r="6" spans="1:5" x14ac:dyDescent="0.2">
      <c r="A6" s="89"/>
      <c r="B6" s="88"/>
      <c r="C6" s="88"/>
      <c r="D6" s="88"/>
      <c r="E6" s="88"/>
    </row>
    <row r="7" spans="1:5" x14ac:dyDescent="0.2">
      <c r="A7" s="89"/>
      <c r="B7" s="88"/>
      <c r="C7" s="88"/>
      <c r="D7" s="88"/>
      <c r="E7" s="88"/>
    </row>
    <row r="8" spans="1:5" x14ac:dyDescent="0.2">
      <c r="A8" s="89"/>
      <c r="B8" s="88"/>
      <c r="C8" s="88"/>
      <c r="D8" s="88"/>
      <c r="E8" s="88"/>
    </row>
    <row r="9" spans="1:5" ht="15.75" x14ac:dyDescent="0.25">
      <c r="A9" s="91"/>
      <c r="B9" s="88"/>
      <c r="C9" s="88"/>
      <c r="D9" s="88"/>
      <c r="E9" s="88"/>
    </row>
    <row r="10" spans="1:5" ht="15.75" x14ac:dyDescent="0.25">
      <c r="A10" s="91"/>
      <c r="B10" s="88"/>
      <c r="C10" s="88"/>
      <c r="D10" s="88"/>
      <c r="E10" s="88"/>
    </row>
    <row r="11" spans="1:5" ht="15.75" x14ac:dyDescent="0.25">
      <c r="A11" s="201" t="s">
        <v>9</v>
      </c>
      <c r="B11" s="201"/>
      <c r="C11" s="201"/>
      <c r="D11" s="201"/>
      <c r="E11" s="201"/>
    </row>
    <row r="12" spans="1:5" x14ac:dyDescent="0.2">
      <c r="A12" s="202"/>
      <c r="B12" s="202"/>
      <c r="C12" s="202"/>
      <c r="D12" s="202"/>
      <c r="E12" s="202"/>
    </row>
    <row r="13" spans="1:5" x14ac:dyDescent="0.2">
      <c r="A13" s="87"/>
      <c r="D13" s="1">
        <f>Cover!F13</f>
        <v>45483</v>
      </c>
      <c r="E13" s="1"/>
    </row>
    <row r="15" spans="1:5" x14ac:dyDescent="0.2">
      <c r="A15" s="92" t="s">
        <v>4</v>
      </c>
      <c r="B15" s="249" t="str">
        <f>IF(Cover!C17="","",Cover!C17)</f>
        <v/>
      </c>
      <c r="C15" s="250"/>
    </row>
    <row r="17" spans="1:12" x14ac:dyDescent="0.2">
      <c r="A17" s="92" t="s">
        <v>6</v>
      </c>
      <c r="B17" s="249" t="str">
        <f>IF(Cover!C19="","",Cover!C19)</f>
        <v/>
      </c>
      <c r="C17" s="250"/>
    </row>
    <row r="20" spans="1:12" x14ac:dyDescent="0.2">
      <c r="B20" s="248" t="s">
        <v>343</v>
      </c>
      <c r="C20" s="248" t="s">
        <v>344</v>
      </c>
      <c r="D20" s="94"/>
    </row>
    <row r="21" spans="1:12" x14ac:dyDescent="0.2">
      <c r="B21" s="94"/>
      <c r="C21" s="94"/>
      <c r="D21" s="94"/>
    </row>
    <row r="22" spans="1:12" x14ac:dyDescent="0.2">
      <c r="A22" s="191" t="s">
        <v>324</v>
      </c>
      <c r="B22" s="191"/>
      <c r="C22" s="95">
        <f>'Task Time Based Service'!J226</f>
        <v>0</v>
      </c>
      <c r="D22" s="96"/>
      <c r="E22" s="97"/>
      <c r="G22" s="47"/>
      <c r="H22" s="47"/>
    </row>
    <row r="23" spans="1:12" x14ac:dyDescent="0.2">
      <c r="A23" s="191" t="s">
        <v>325</v>
      </c>
      <c r="B23" s="191"/>
      <c r="C23" s="95">
        <f>'Task Time Based Service'!J227</f>
        <v>0</v>
      </c>
      <c r="D23" s="96"/>
      <c r="E23" s="97"/>
      <c r="G23" s="47"/>
      <c r="H23" s="47"/>
    </row>
    <row r="24" spans="1:12" x14ac:dyDescent="0.2">
      <c r="A24" s="191" t="s">
        <v>326</v>
      </c>
      <c r="B24" s="191"/>
      <c r="C24" s="95">
        <f>'Task Time Based Service'!J228</f>
        <v>0</v>
      </c>
      <c r="D24" s="96"/>
      <c r="E24" s="97"/>
      <c r="G24" s="47"/>
      <c r="H24" s="47"/>
    </row>
    <row r="25" spans="1:12" x14ac:dyDescent="0.2">
      <c r="A25" s="191" t="s">
        <v>345</v>
      </c>
      <c r="B25" s="191"/>
      <c r="C25" s="95">
        <f>'Task Time Based Service'!J229</f>
        <v>0</v>
      </c>
      <c r="D25" s="96"/>
      <c r="E25" s="97"/>
      <c r="G25" s="98"/>
      <c r="H25" s="47"/>
    </row>
    <row r="26" spans="1:12" x14ac:dyDescent="0.2">
      <c r="A26" s="204" t="s">
        <v>329</v>
      </c>
      <c r="B26" s="204"/>
      <c r="C26" s="95">
        <f>'Task Time Based Service'!J230</f>
        <v>0</v>
      </c>
      <c r="E26" s="97"/>
      <c r="G26" s="92"/>
      <c r="H26" s="92"/>
    </row>
    <row r="27" spans="1:12" x14ac:dyDescent="0.2">
      <c r="A27" s="191" t="s">
        <v>331</v>
      </c>
      <c r="B27" s="191"/>
      <c r="C27" s="95">
        <f>'Task Time Based Service'!J231</f>
        <v>0</v>
      </c>
      <c r="E27" s="97"/>
      <c r="G27" s="92"/>
      <c r="H27" s="92"/>
    </row>
    <row r="28" spans="1:12" x14ac:dyDescent="0.2">
      <c r="A28" s="204" t="s">
        <v>333</v>
      </c>
      <c r="B28" s="204"/>
      <c r="C28" s="95">
        <f>'Task Time Based Service'!J232</f>
        <v>0</v>
      </c>
      <c r="E28" s="97"/>
      <c r="G28" s="92"/>
      <c r="H28" s="92"/>
    </row>
    <row r="29" spans="1:12" x14ac:dyDescent="0.2">
      <c r="B29" s="47" t="s">
        <v>335</v>
      </c>
      <c r="C29" s="99">
        <f>SUM(C22:C28)</f>
        <v>0</v>
      </c>
      <c r="D29" s="64" t="s">
        <v>336</v>
      </c>
    </row>
    <row r="30" spans="1:12" x14ac:dyDescent="0.2">
      <c r="B30" s="47"/>
      <c r="C30" s="95"/>
      <c r="D30" s="97"/>
    </row>
    <row r="31" spans="1:12" x14ac:dyDescent="0.2">
      <c r="B31" s="67" t="s">
        <v>332</v>
      </c>
      <c r="C31" s="248" t="s">
        <v>344</v>
      </c>
    </row>
    <row r="32" spans="1:12" x14ac:dyDescent="0.2">
      <c r="A32" s="191" t="s">
        <v>334</v>
      </c>
      <c r="B32" s="191"/>
      <c r="C32" s="95">
        <f>'Task Time Based Service'!J236</f>
        <v>0</v>
      </c>
      <c r="G32" s="47"/>
      <c r="J32" s="47"/>
      <c r="K32" s="98"/>
      <c r="L32" s="101"/>
    </row>
    <row r="33" spans="1:12" x14ac:dyDescent="0.2">
      <c r="A33" s="191" t="s">
        <v>337</v>
      </c>
      <c r="B33" s="191"/>
      <c r="C33" s="95">
        <f>'Task Time Based Service'!J237</f>
        <v>0</v>
      </c>
      <c r="G33" s="47"/>
      <c r="H33" s="24"/>
      <c r="J33" s="47"/>
      <c r="K33" s="24"/>
      <c r="L33" s="102"/>
    </row>
    <row r="34" spans="1:12" x14ac:dyDescent="0.2">
      <c r="B34" s="47" t="s">
        <v>335</v>
      </c>
      <c r="C34" s="99">
        <f>SUM(C32:C33)</f>
        <v>0</v>
      </c>
      <c r="D34" s="64" t="s">
        <v>336</v>
      </c>
      <c r="G34" s="47"/>
      <c r="J34" s="47"/>
      <c r="L34" s="101"/>
    </row>
    <row r="35" spans="1:12" x14ac:dyDescent="0.2">
      <c r="A35"/>
      <c r="B35"/>
      <c r="C35"/>
      <c r="D35"/>
      <c r="E35"/>
      <c r="F35"/>
      <c r="G35"/>
      <c r="K35" s="98"/>
      <c r="L35" s="95"/>
    </row>
    <row r="36" spans="1:12" x14ac:dyDescent="0.2">
      <c r="A36"/>
      <c r="B36" s="16" t="s">
        <v>335</v>
      </c>
      <c r="C36" s="103">
        <f>SUM(C29,C34)</f>
        <v>0</v>
      </c>
      <c r="D36" s="64" t="s">
        <v>336</v>
      </c>
      <c r="E36"/>
      <c r="F36"/>
      <c r="G36"/>
      <c r="H36" s="24"/>
      <c r="J36" s="24"/>
      <c r="K36" s="92"/>
      <c r="L36" s="104"/>
    </row>
    <row r="37" spans="1:12" x14ac:dyDescent="0.2">
      <c r="A37"/>
      <c r="B37" s="16" t="s">
        <v>339</v>
      </c>
      <c r="C37" s="105">
        <f>C36*'Task Time Based Service'!L23/100</f>
        <v>0</v>
      </c>
      <c r="D37" t="str">
        <f>IF(OR('Task Time Based Service'!L23="",'Task Time Based Service'!L23=0),"",CONCATENATE(" @ ",'Task Time Based Service'!L23," %"))</f>
        <v xml:space="preserve"> @ 1 %</v>
      </c>
      <c r="E37"/>
      <c r="F37"/>
      <c r="G37"/>
    </row>
    <row r="38" spans="1:12" x14ac:dyDescent="0.2">
      <c r="A38"/>
      <c r="B38" s="16" t="s">
        <v>335</v>
      </c>
      <c r="C38" s="103">
        <f>C36-C37</f>
        <v>0</v>
      </c>
      <c r="D38" s="64" t="s">
        <v>336</v>
      </c>
      <c r="E38"/>
      <c r="G38" s="98"/>
    </row>
    <row r="39" spans="1:12" x14ac:dyDescent="0.2">
      <c r="A39"/>
      <c r="B39" s="98" t="s">
        <v>340</v>
      </c>
      <c r="C39" s="95">
        <f>C38*0.15</f>
        <v>0</v>
      </c>
      <c r="E39"/>
    </row>
    <row r="40" spans="1:12" x14ac:dyDescent="0.2">
      <c r="B40" s="92" t="s">
        <v>341</v>
      </c>
      <c r="C40" s="106">
        <f>C38+C39</f>
        <v>0</v>
      </c>
      <c r="D40" s="87"/>
    </row>
    <row r="41" spans="1:12" x14ac:dyDescent="0.2">
      <c r="B41"/>
      <c r="C41"/>
      <c r="D41"/>
    </row>
    <row r="44" spans="1:12" x14ac:dyDescent="0.2">
      <c r="A44" s="205" t="str">
        <f>Disclaimer!A7</f>
        <v>Copyright © 2024 - M. Keuter - Some Rights Reserved</v>
      </c>
      <c r="B44" s="205"/>
      <c r="C44" s="205"/>
      <c r="D44" s="205"/>
      <c r="E44" s="205"/>
    </row>
    <row r="45" spans="1:12" x14ac:dyDescent="0.2">
      <c r="A45"/>
      <c r="B45"/>
      <c r="C45"/>
      <c r="D45"/>
      <c r="E45"/>
    </row>
    <row r="46" spans="1:12" x14ac:dyDescent="0.2">
      <c r="A46"/>
      <c r="B46"/>
      <c r="C46"/>
      <c r="D46"/>
      <c r="E46"/>
      <c r="F46"/>
      <c r="G46"/>
    </row>
  </sheetData>
  <sheetProtection algorithmName="SHA-512" hashValue="8U1xkjXdZ+p/ZX/lRrSWWuBkpJF42pCjDTFjoEtjob4hWiBpQzxhmjjJLD2qjF/j0ONOKFMtFX1md10gzimiKg==" saltValue="yhYm9dD8bJ+Xw7j/w2nOCQ==" spinCount="100000" sheet="1" objects="1" scenarios="1"/>
  <mergeCells count="15">
    <mergeCell ref="A27:B27"/>
    <mergeCell ref="A28:B28"/>
    <mergeCell ref="A32:B32"/>
    <mergeCell ref="A33:B33"/>
    <mergeCell ref="A44:E44"/>
    <mergeCell ref="A22:B22"/>
    <mergeCell ref="A23:B23"/>
    <mergeCell ref="A24:B24"/>
    <mergeCell ref="A25:B25"/>
    <mergeCell ref="A26:B26"/>
    <mergeCell ref="A11:E11"/>
    <mergeCell ref="A12:E12"/>
    <mergeCell ref="D13:E13"/>
    <mergeCell ref="B15:C15"/>
    <mergeCell ref="B17:C1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237"/>
  <sheetViews>
    <sheetView zoomScaleNormal="100" workbookViewId="0">
      <selection activeCell="C105" sqref="C105"/>
    </sheetView>
  </sheetViews>
  <sheetFormatPr defaultColWidth="11.5703125" defaultRowHeight="12.75" x14ac:dyDescent="0.2"/>
  <cols>
    <col min="1" max="1" width="6.5703125" style="23" customWidth="1"/>
    <col min="2" max="2" width="37.5703125" style="24" customWidth="1"/>
    <col min="3" max="3" width="13.7109375" style="24" customWidth="1"/>
    <col min="4" max="5" width="14.42578125" style="24" customWidth="1"/>
    <col min="6" max="8" width="11.5703125" style="24" hidden="1"/>
    <col min="9" max="10" width="14.28515625" style="24" customWidth="1"/>
    <col min="11" max="11" width="11.5703125" style="24"/>
    <col min="12" max="12" width="11.5703125" style="24" hidden="1"/>
    <col min="13" max="1024" width="11.5703125" style="24"/>
  </cols>
  <sheetData>
    <row r="1" spans="1:12" ht="15.75" x14ac:dyDescent="0.2">
      <c r="A1" s="6" t="s">
        <v>9</v>
      </c>
      <c r="B1" s="6"/>
      <c r="C1" s="6"/>
      <c r="D1" s="6"/>
      <c r="E1" s="6"/>
      <c r="F1" s="6"/>
      <c r="G1" s="6"/>
      <c r="H1" s="6"/>
      <c r="I1" s="6"/>
      <c r="J1" s="6"/>
      <c r="L1" s="37" t="s">
        <v>11</v>
      </c>
    </row>
    <row r="2" spans="1:12" x14ac:dyDescent="0.2">
      <c r="A2" s="2"/>
      <c r="B2" s="2"/>
      <c r="C2" s="2"/>
      <c r="D2" s="2"/>
      <c r="E2" s="2"/>
      <c r="F2" s="2"/>
      <c r="G2" s="2"/>
      <c r="H2" s="2"/>
      <c r="I2" s="2"/>
      <c r="J2" s="2"/>
      <c r="L2" s="23" t="s">
        <v>14</v>
      </c>
    </row>
    <row r="3" spans="1:12" x14ac:dyDescent="0.2">
      <c r="D3" s="107"/>
      <c r="I3" s="206">
        <f>Cover!F13</f>
        <v>45483</v>
      </c>
      <c r="J3" s="206"/>
      <c r="L3" s="23" t="s">
        <v>346</v>
      </c>
    </row>
    <row r="4" spans="1:12" ht="15" x14ac:dyDescent="0.2">
      <c r="A4" s="207" t="s">
        <v>347</v>
      </c>
      <c r="B4" s="207"/>
      <c r="C4" s="207"/>
      <c r="D4" s="207"/>
      <c r="E4" s="207"/>
      <c r="F4" s="207"/>
      <c r="G4" s="207"/>
      <c r="H4" s="207"/>
      <c r="I4" s="207"/>
      <c r="J4" s="207"/>
      <c r="L4" s="23" t="s">
        <v>348</v>
      </c>
    </row>
    <row r="5" spans="1:12" ht="15" x14ac:dyDescent="0.2">
      <c r="A5" s="108"/>
      <c r="B5" s="26"/>
      <c r="C5" s="107"/>
      <c r="D5" s="107"/>
      <c r="L5" s="23"/>
    </row>
    <row r="6" spans="1:12" ht="12.75" customHeight="1" x14ac:dyDescent="0.2">
      <c r="A6" s="208" t="s">
        <v>349</v>
      </c>
      <c r="B6" s="208"/>
      <c r="C6" s="208"/>
      <c r="D6" s="208"/>
      <c r="E6" s="208"/>
      <c r="F6" s="208"/>
      <c r="G6" s="208"/>
      <c r="H6" s="208"/>
      <c r="I6" s="208"/>
      <c r="J6" s="208"/>
    </row>
    <row r="7" spans="1:12" x14ac:dyDescent="0.2">
      <c r="B7" s="48" t="s">
        <v>350</v>
      </c>
      <c r="C7" s="251" t="s">
        <v>15</v>
      </c>
      <c r="D7" s="251"/>
    </row>
    <row r="8" spans="1:12" x14ac:dyDescent="0.2">
      <c r="A8" s="37"/>
      <c r="B8" s="109"/>
    </row>
    <row r="9" spans="1:12" x14ac:dyDescent="0.2">
      <c r="B9" s="48" t="s">
        <v>351</v>
      </c>
      <c r="C9" s="255"/>
      <c r="D9" s="256"/>
      <c r="E9" s="110" t="s">
        <v>336</v>
      </c>
    </row>
    <row r="10" spans="1:12" x14ac:dyDescent="0.2">
      <c r="B10" s="48"/>
      <c r="C10" s="23"/>
      <c r="D10" s="110"/>
    </row>
    <row r="11" spans="1:12" x14ac:dyDescent="0.2">
      <c r="A11" s="185" t="s">
        <v>352</v>
      </c>
      <c r="B11" s="185"/>
      <c r="C11" s="185"/>
      <c r="D11" s="185"/>
      <c r="E11" s="185"/>
      <c r="F11" s="185"/>
      <c r="G11" s="185"/>
      <c r="H11" s="185"/>
      <c r="I11" s="185"/>
      <c r="J11" s="185"/>
    </row>
    <row r="12" spans="1:12" x14ac:dyDescent="0.2">
      <c r="A12" s="185" t="s">
        <v>353</v>
      </c>
      <c r="B12" s="185"/>
      <c r="C12" s="185"/>
      <c r="D12" s="185"/>
      <c r="E12" s="185"/>
      <c r="F12" s="185"/>
      <c r="G12" s="185"/>
      <c r="H12" s="185"/>
      <c r="I12" s="185"/>
      <c r="J12" s="185"/>
    </row>
    <row r="13" spans="1:12" x14ac:dyDescent="0.2">
      <c r="A13" s="209" t="s">
        <v>354</v>
      </c>
      <c r="B13" s="209"/>
      <c r="C13" s="252">
        <v>0</v>
      </c>
    </row>
    <row r="14" spans="1:12" x14ac:dyDescent="0.2">
      <c r="B14" s="48"/>
      <c r="C14" s="49"/>
    </row>
    <row r="15" spans="1:12" x14ac:dyDescent="0.2">
      <c r="A15" s="185" t="s">
        <v>355</v>
      </c>
      <c r="B15" s="185"/>
      <c r="C15" s="185"/>
      <c r="D15" s="185"/>
      <c r="E15" s="185"/>
      <c r="F15" s="185"/>
      <c r="G15" s="185"/>
      <c r="H15" s="185"/>
      <c r="I15" s="185"/>
      <c r="J15" s="185"/>
    </row>
    <row r="16" spans="1:12" ht="12.75" customHeight="1" x14ac:dyDescent="0.2">
      <c r="A16" s="208" t="s">
        <v>356</v>
      </c>
      <c r="B16" s="208"/>
      <c r="C16" s="208"/>
      <c r="D16" s="208"/>
      <c r="E16" s="208"/>
      <c r="F16" s="208"/>
      <c r="G16" s="208"/>
      <c r="H16" s="208"/>
      <c r="I16" s="208"/>
      <c r="J16" s="208"/>
    </row>
    <row r="17" spans="1:10" x14ac:dyDescent="0.2">
      <c r="A17" s="209" t="s">
        <v>357</v>
      </c>
      <c r="B17" s="209"/>
      <c r="C17" s="41" t="s">
        <v>14</v>
      </c>
    </row>
    <row r="18" spans="1:10" x14ac:dyDescent="0.2">
      <c r="A18" s="37"/>
      <c r="B18" s="48"/>
      <c r="C18" s="23"/>
    </row>
    <row r="19" spans="1:10" x14ac:dyDescent="0.2">
      <c r="A19" s="185" t="s">
        <v>358</v>
      </c>
      <c r="B19" s="185"/>
      <c r="C19" s="185"/>
      <c r="D19" s="185"/>
      <c r="E19" s="185"/>
      <c r="F19" s="185"/>
      <c r="G19" s="185"/>
      <c r="H19" s="185"/>
      <c r="I19" s="185"/>
      <c r="J19" s="185"/>
    </row>
    <row r="20" spans="1:10" x14ac:dyDescent="0.2">
      <c r="A20" s="209" t="s">
        <v>359</v>
      </c>
      <c r="B20" s="209"/>
      <c r="C20" s="252">
        <v>0</v>
      </c>
    </row>
    <row r="21" spans="1:10" x14ac:dyDescent="0.2">
      <c r="A21" s="37"/>
      <c r="B21" s="48"/>
      <c r="C21" s="49"/>
    </row>
    <row r="22" spans="1:10" x14ac:dyDescent="0.2">
      <c r="A22" s="185" t="s">
        <v>360</v>
      </c>
      <c r="B22" s="185"/>
      <c r="C22" s="185"/>
      <c r="D22" s="185"/>
      <c r="E22" s="185"/>
      <c r="F22" s="185"/>
      <c r="G22" s="185"/>
      <c r="H22" s="185"/>
      <c r="I22" s="185"/>
      <c r="J22" s="185"/>
    </row>
    <row r="23" spans="1:10" x14ac:dyDescent="0.2">
      <c r="A23" s="185" t="s">
        <v>361</v>
      </c>
      <c r="B23" s="185"/>
      <c r="C23" s="185"/>
      <c r="D23" s="185"/>
      <c r="E23" s="185"/>
      <c r="F23" s="185"/>
      <c r="G23" s="185"/>
      <c r="H23" s="185"/>
      <c r="I23" s="185"/>
      <c r="J23" s="185"/>
    </row>
    <row r="24" spans="1:10" x14ac:dyDescent="0.2">
      <c r="A24" s="209" t="s">
        <v>362</v>
      </c>
      <c r="B24" s="209"/>
      <c r="C24" s="111" t="s">
        <v>14</v>
      </c>
    </row>
    <row r="25" spans="1:10" x14ac:dyDescent="0.2">
      <c r="A25" s="37"/>
      <c r="B25" s="48"/>
      <c r="C25" s="49"/>
    </row>
    <row r="26" spans="1:10" x14ac:dyDescent="0.2">
      <c r="A26" s="185" t="s">
        <v>355</v>
      </c>
      <c r="B26" s="185"/>
      <c r="C26" s="185"/>
      <c r="D26" s="185"/>
      <c r="E26" s="185"/>
      <c r="F26" s="185"/>
      <c r="G26" s="185"/>
      <c r="H26" s="185"/>
      <c r="I26" s="185"/>
      <c r="J26" s="185"/>
    </row>
    <row r="27" spans="1:10" x14ac:dyDescent="0.2">
      <c r="A27" s="185" t="s">
        <v>356</v>
      </c>
      <c r="B27" s="185"/>
      <c r="C27" s="185"/>
      <c r="D27" s="185"/>
      <c r="E27" s="185"/>
      <c r="F27" s="185"/>
      <c r="G27" s="185"/>
      <c r="H27" s="185"/>
      <c r="I27" s="185"/>
      <c r="J27" s="185"/>
    </row>
    <row r="28" spans="1:10" x14ac:dyDescent="0.2">
      <c r="A28" s="209" t="s">
        <v>363</v>
      </c>
      <c r="B28" s="209"/>
      <c r="C28" s="41" t="s">
        <v>14</v>
      </c>
    </row>
    <row r="29" spans="1:10" x14ac:dyDescent="0.2">
      <c r="B29" s="48"/>
      <c r="C29" s="23"/>
    </row>
    <row r="30" spans="1:10" x14ac:dyDescent="0.2">
      <c r="A30" s="185" t="s">
        <v>364</v>
      </c>
      <c r="B30" s="185"/>
      <c r="C30" s="185"/>
      <c r="D30" s="185"/>
      <c r="E30" s="185"/>
      <c r="F30" s="185"/>
      <c r="G30" s="185"/>
      <c r="H30" s="185"/>
      <c r="I30" s="185"/>
      <c r="J30" s="185"/>
    </row>
    <row r="31" spans="1:10" x14ac:dyDescent="0.2">
      <c r="B31" s="48" t="s">
        <v>365</v>
      </c>
      <c r="C31" s="41" t="s">
        <v>14</v>
      </c>
    </row>
    <row r="32" spans="1:10" x14ac:dyDescent="0.2">
      <c r="B32"/>
      <c r="C32"/>
      <c r="D32"/>
    </row>
    <row r="33" spans="1:10" x14ac:dyDescent="0.2">
      <c r="A33" s="185" t="s">
        <v>366</v>
      </c>
      <c r="B33" s="185"/>
      <c r="C33" s="185"/>
      <c r="D33" s="185"/>
      <c r="E33" s="185"/>
      <c r="F33" s="185"/>
      <c r="G33" s="185"/>
      <c r="H33" s="185"/>
      <c r="I33" s="185"/>
      <c r="J33" s="185"/>
    </row>
    <row r="34" spans="1:10" x14ac:dyDescent="0.2">
      <c r="B34" s="48" t="s">
        <v>367</v>
      </c>
      <c r="C34" s="40"/>
    </row>
    <row r="35" spans="1:10" x14ac:dyDescent="0.2">
      <c r="B35" s="48"/>
      <c r="C35" s="23"/>
    </row>
    <row r="36" spans="1:10" x14ac:dyDescent="0.2">
      <c r="A36" s="210" t="s">
        <v>368</v>
      </c>
      <c r="B36" s="210"/>
      <c r="C36" s="210"/>
      <c r="D36" s="210"/>
      <c r="E36" s="210"/>
      <c r="F36" s="210"/>
      <c r="G36" s="210"/>
      <c r="H36" s="210"/>
      <c r="I36" s="210"/>
      <c r="J36" s="210"/>
    </row>
    <row r="37" spans="1:10" x14ac:dyDescent="0.2">
      <c r="A37" s="185" t="s">
        <v>369</v>
      </c>
      <c r="B37" s="185"/>
      <c r="C37" s="185"/>
      <c r="D37" s="185"/>
      <c r="E37" s="185"/>
      <c r="F37" s="185"/>
      <c r="G37" s="185"/>
      <c r="H37" s="185"/>
      <c r="I37" s="185"/>
      <c r="J37" s="185"/>
    </row>
    <row r="38" spans="1:10" x14ac:dyDescent="0.2">
      <c r="A38" s="185" t="s">
        <v>370</v>
      </c>
      <c r="B38" s="185"/>
      <c r="C38" s="185"/>
      <c r="D38" s="185"/>
      <c r="E38" s="185"/>
      <c r="F38" s="185"/>
      <c r="G38" s="185"/>
      <c r="H38" s="185"/>
      <c r="I38" s="185"/>
      <c r="J38" s="185"/>
    </row>
    <row r="39" spans="1:10" ht="12.75" customHeight="1" x14ac:dyDescent="0.2">
      <c r="A39" s="208" t="s">
        <v>371</v>
      </c>
      <c r="B39" s="208"/>
      <c r="C39" s="208"/>
      <c r="D39" s="208"/>
      <c r="E39" s="208"/>
      <c r="F39" s="208"/>
      <c r="G39" s="208"/>
      <c r="H39" s="208"/>
      <c r="I39" s="208"/>
      <c r="J39" s="208"/>
    </row>
    <row r="40" spans="1:10" x14ac:dyDescent="0.2">
      <c r="A40" s="185" t="s">
        <v>372</v>
      </c>
      <c r="B40" s="185"/>
      <c r="C40" s="185"/>
      <c r="D40" s="185"/>
      <c r="E40" s="185"/>
      <c r="F40" s="185"/>
      <c r="G40" s="185"/>
      <c r="H40" s="185"/>
      <c r="I40" s="185"/>
      <c r="J40" s="185"/>
    </row>
    <row r="41" spans="1:10" ht="12.75" customHeight="1" x14ac:dyDescent="0.2">
      <c r="A41" s="4" t="s">
        <v>37</v>
      </c>
      <c r="B41" s="4"/>
      <c r="C41" s="225" t="s">
        <v>373</v>
      </c>
      <c r="D41" s="4" t="s">
        <v>374</v>
      </c>
      <c r="E41" s="4"/>
      <c r="F41" s="4" t="s">
        <v>375</v>
      </c>
      <c r="G41" s="4"/>
      <c r="H41" s="29" t="s">
        <v>376</v>
      </c>
      <c r="I41" s="4" t="s">
        <v>375</v>
      </c>
      <c r="J41" s="4"/>
    </row>
    <row r="42" spans="1:10" x14ac:dyDescent="0.2">
      <c r="A42" s="4"/>
      <c r="B42" s="4"/>
      <c r="C42" s="4"/>
      <c r="D42" s="29" t="s">
        <v>377</v>
      </c>
      <c r="E42" s="29" t="s">
        <v>378</v>
      </c>
      <c r="F42" s="29" t="s">
        <v>377</v>
      </c>
      <c r="G42" s="29" t="s">
        <v>378</v>
      </c>
      <c r="H42" s="29">
        <f>'Data &amp; Calc Sheet'!$B$45*100</f>
        <v>2</v>
      </c>
      <c r="I42" s="29" t="s">
        <v>377</v>
      </c>
      <c r="J42" s="29" t="s">
        <v>378</v>
      </c>
    </row>
    <row r="43" spans="1:10" ht="24" x14ac:dyDescent="0.2">
      <c r="A43" s="30" t="s">
        <v>379</v>
      </c>
      <c r="B43" s="112" t="s">
        <v>380</v>
      </c>
      <c r="C43" s="40">
        <v>50</v>
      </c>
      <c r="D43" s="41" t="s">
        <v>15</v>
      </c>
      <c r="E43" s="41" t="s">
        <v>15</v>
      </c>
      <c r="F43" s="42">
        <f t="shared" ref="F43:F49" si="0">IF(D43="-----",0,IF(OR(D43&lt;&gt;"-----",D43&lt;&gt;0),C43*D43/100,0))</f>
        <v>0</v>
      </c>
      <c r="G43" s="42">
        <f t="shared" ref="G43:G49" si="1">IF(E43="-----",0,IF(OR(E43&lt;&gt;"-----",E43&lt;&gt;0),C43*E43/100,0))</f>
        <v>0</v>
      </c>
      <c r="H43" s="3"/>
      <c r="I43" s="30">
        <f t="shared" ref="I43:I49" si="2">H$42*F43/100</f>
        <v>0</v>
      </c>
      <c r="J43" s="30">
        <f t="shared" ref="J43:J49" si="3">H$42*G43/100</f>
        <v>0</v>
      </c>
    </row>
    <row r="44" spans="1:10" x14ac:dyDescent="0.2">
      <c r="A44" s="30" t="s">
        <v>381</v>
      </c>
      <c r="B44" s="113" t="s">
        <v>382</v>
      </c>
      <c r="C44" s="40">
        <v>20</v>
      </c>
      <c r="D44" s="41" t="s">
        <v>15</v>
      </c>
      <c r="E44" s="41" t="s">
        <v>15</v>
      </c>
      <c r="F44" s="42">
        <f t="shared" si="0"/>
        <v>0</v>
      </c>
      <c r="G44" s="42">
        <f t="shared" si="1"/>
        <v>0</v>
      </c>
      <c r="H44" s="3"/>
      <c r="I44" s="30">
        <f t="shared" si="2"/>
        <v>0</v>
      </c>
      <c r="J44" s="30">
        <f t="shared" si="3"/>
        <v>0</v>
      </c>
    </row>
    <row r="45" spans="1:10" x14ac:dyDescent="0.2">
      <c r="A45" s="30" t="s">
        <v>383</v>
      </c>
      <c r="B45" s="113" t="s">
        <v>384</v>
      </c>
      <c r="C45" s="40">
        <v>5</v>
      </c>
      <c r="D45" s="41" t="s">
        <v>15</v>
      </c>
      <c r="E45" s="41" t="s">
        <v>15</v>
      </c>
      <c r="F45" s="42">
        <f t="shared" si="0"/>
        <v>0</v>
      </c>
      <c r="G45" s="42">
        <f t="shared" si="1"/>
        <v>0</v>
      </c>
      <c r="H45" s="3"/>
      <c r="I45" s="30">
        <f t="shared" si="2"/>
        <v>0</v>
      </c>
      <c r="J45" s="30">
        <f t="shared" si="3"/>
        <v>0</v>
      </c>
    </row>
    <row r="46" spans="1:10" x14ac:dyDescent="0.2">
      <c r="A46" s="30" t="s">
        <v>385</v>
      </c>
      <c r="B46" s="113" t="s">
        <v>386</v>
      </c>
      <c r="C46" s="40">
        <v>10</v>
      </c>
      <c r="D46" s="41" t="s">
        <v>15</v>
      </c>
      <c r="E46" s="41" t="s">
        <v>15</v>
      </c>
      <c r="F46" s="42">
        <f t="shared" si="0"/>
        <v>0</v>
      </c>
      <c r="G46" s="42">
        <f t="shared" si="1"/>
        <v>0</v>
      </c>
      <c r="H46" s="3"/>
      <c r="I46" s="30">
        <f t="shared" si="2"/>
        <v>0</v>
      </c>
      <c r="J46" s="30">
        <f t="shared" si="3"/>
        <v>0</v>
      </c>
    </row>
    <row r="47" spans="1:10" x14ac:dyDescent="0.2">
      <c r="A47" s="30" t="s">
        <v>387</v>
      </c>
      <c r="B47" s="113" t="s">
        <v>388</v>
      </c>
      <c r="C47" s="40">
        <v>5</v>
      </c>
      <c r="D47" s="41" t="s">
        <v>15</v>
      </c>
      <c r="E47" s="41" t="s">
        <v>15</v>
      </c>
      <c r="F47" s="42">
        <f t="shared" si="0"/>
        <v>0</v>
      </c>
      <c r="G47" s="42">
        <f t="shared" si="1"/>
        <v>0</v>
      </c>
      <c r="H47" s="3"/>
      <c r="I47" s="30">
        <f t="shared" si="2"/>
        <v>0</v>
      </c>
      <c r="J47" s="30">
        <f t="shared" si="3"/>
        <v>0</v>
      </c>
    </row>
    <row r="48" spans="1:10" x14ac:dyDescent="0.2">
      <c r="A48" s="30" t="s">
        <v>389</v>
      </c>
      <c r="B48" s="113" t="s">
        <v>390</v>
      </c>
      <c r="C48" s="40">
        <v>5</v>
      </c>
      <c r="D48" s="41" t="s">
        <v>15</v>
      </c>
      <c r="E48" s="41" t="s">
        <v>15</v>
      </c>
      <c r="F48" s="42">
        <f t="shared" si="0"/>
        <v>0</v>
      </c>
      <c r="G48" s="42">
        <f t="shared" si="1"/>
        <v>0</v>
      </c>
      <c r="H48" s="3"/>
      <c r="I48" s="30">
        <f t="shared" si="2"/>
        <v>0</v>
      </c>
      <c r="J48" s="30">
        <f t="shared" si="3"/>
        <v>0</v>
      </c>
    </row>
    <row r="49" spans="1:10" ht="24" x14ac:dyDescent="0.2">
      <c r="A49" s="30" t="s">
        <v>391</v>
      </c>
      <c r="B49" s="113" t="s">
        <v>392</v>
      </c>
      <c r="C49" s="40">
        <v>5</v>
      </c>
      <c r="D49" s="41" t="s">
        <v>15</v>
      </c>
      <c r="E49" s="41" t="s">
        <v>15</v>
      </c>
      <c r="F49" s="42">
        <f t="shared" si="0"/>
        <v>0</v>
      </c>
      <c r="G49" s="42">
        <f t="shared" si="1"/>
        <v>0</v>
      </c>
      <c r="H49" s="3"/>
      <c r="I49" s="30">
        <f t="shared" si="2"/>
        <v>0</v>
      </c>
      <c r="J49" s="30">
        <f t="shared" si="3"/>
        <v>0</v>
      </c>
    </row>
    <row r="50" spans="1:10" x14ac:dyDescent="0.2">
      <c r="A50" s="3"/>
      <c r="B50" s="3"/>
      <c r="C50" s="114">
        <f>SUM(C43:C49)</f>
        <v>100</v>
      </c>
      <c r="D50" s="4"/>
      <c r="E50" s="4"/>
      <c r="F50" s="114">
        <f>SUM(F43:F49)</f>
        <v>0</v>
      </c>
      <c r="G50" s="114">
        <f>SUM(G43:G49)</f>
        <v>0</v>
      </c>
      <c r="H50" s="3"/>
      <c r="I50" s="114">
        <f>SUM(I43:I49)</f>
        <v>0</v>
      </c>
      <c r="J50" s="114">
        <f>SUM(J43:J49)</f>
        <v>0</v>
      </c>
    </row>
    <row r="51" spans="1:10" x14ac:dyDescent="0.2">
      <c r="A51" s="115"/>
    </row>
    <row r="52" spans="1:10" ht="12.75" customHeight="1" x14ac:dyDescent="0.2">
      <c r="A52" s="4" t="s">
        <v>92</v>
      </c>
      <c r="B52" s="4"/>
      <c r="C52" s="225" t="s">
        <v>373</v>
      </c>
      <c r="D52" s="4" t="s">
        <v>374</v>
      </c>
      <c r="E52" s="4"/>
      <c r="F52" s="4" t="s">
        <v>375</v>
      </c>
      <c r="G52" s="4"/>
      <c r="H52" s="29" t="s">
        <v>376</v>
      </c>
      <c r="I52" s="4" t="s">
        <v>375</v>
      </c>
      <c r="J52" s="4"/>
    </row>
    <row r="53" spans="1:10" x14ac:dyDescent="0.2">
      <c r="A53" s="4"/>
      <c r="B53" s="4"/>
      <c r="C53" s="4"/>
      <c r="D53" s="29" t="s">
        <v>377</v>
      </c>
      <c r="E53" s="29" t="s">
        <v>378</v>
      </c>
      <c r="F53" s="29" t="s">
        <v>377</v>
      </c>
      <c r="G53" s="29" t="s">
        <v>378</v>
      </c>
      <c r="H53" s="29">
        <f>'Data &amp; Calc Sheet'!$B$46*100</f>
        <v>15</v>
      </c>
      <c r="I53" s="29" t="s">
        <v>377</v>
      </c>
      <c r="J53" s="29" t="s">
        <v>378</v>
      </c>
    </row>
    <row r="54" spans="1:10" ht="36" x14ac:dyDescent="0.2">
      <c r="A54" s="30" t="s">
        <v>393</v>
      </c>
      <c r="B54" s="112" t="s">
        <v>394</v>
      </c>
      <c r="C54" s="211">
        <v>75</v>
      </c>
      <c r="D54" s="41" t="s">
        <v>15</v>
      </c>
      <c r="E54" s="41" t="s">
        <v>15</v>
      </c>
      <c r="F54" s="42">
        <f>IF(D54="-----",0,IF(OR(D54&lt;&gt;"-----",D54&lt;&gt;0),C54*D54/100,0))</f>
        <v>0</v>
      </c>
      <c r="G54" s="42">
        <f t="shared" ref="G54:G60" si="4">IF(E54="-----",0,IF(OR(E54&lt;&gt;"-----",E54&lt;&gt;0),C54*E54/100,0))</f>
        <v>0</v>
      </c>
      <c r="H54" s="3"/>
      <c r="I54" s="30">
        <f t="shared" ref="I54:I60" si="5">H$53*F54/100</f>
        <v>0</v>
      </c>
      <c r="J54" s="30">
        <f t="shared" ref="J54:J60" si="6">H$53*G54/100</f>
        <v>0</v>
      </c>
    </row>
    <row r="55" spans="1:10" ht="36" x14ac:dyDescent="0.2">
      <c r="A55" s="30" t="s">
        <v>395</v>
      </c>
      <c r="B55" s="112" t="s">
        <v>396</v>
      </c>
      <c r="C55" s="211">
        <v>20</v>
      </c>
      <c r="D55" s="41" t="s">
        <v>15</v>
      </c>
      <c r="E55" s="41" t="s">
        <v>15</v>
      </c>
      <c r="F55" s="42">
        <f>IF(D55="-----",0,IF(OR(D55&lt;&gt;"-----",D55&lt;&gt;0),C54*D55/100,0))</f>
        <v>0</v>
      </c>
      <c r="G55" s="42">
        <f t="shared" si="4"/>
        <v>0</v>
      </c>
      <c r="H55" s="3"/>
      <c r="I55" s="30">
        <f t="shared" si="5"/>
        <v>0</v>
      </c>
      <c r="J55" s="30">
        <f t="shared" si="6"/>
        <v>0</v>
      </c>
    </row>
    <row r="56" spans="1:10" ht="36" x14ac:dyDescent="0.2">
      <c r="A56" s="30" t="s">
        <v>397</v>
      </c>
      <c r="B56" s="112" t="s">
        <v>398</v>
      </c>
      <c r="C56" s="211">
        <v>20</v>
      </c>
      <c r="D56" s="41" t="s">
        <v>15</v>
      </c>
      <c r="E56" s="41" t="s">
        <v>15</v>
      </c>
      <c r="F56" s="42">
        <f>IF(D56="-----",0,IF(OR(D56&lt;&gt;"-----",D56&lt;&gt;0),C54*D56/100,0))</f>
        <v>0</v>
      </c>
      <c r="G56" s="42">
        <f t="shared" si="4"/>
        <v>0</v>
      </c>
      <c r="H56" s="3"/>
      <c r="I56" s="30">
        <f t="shared" si="5"/>
        <v>0</v>
      </c>
      <c r="J56" s="30">
        <f t="shared" si="6"/>
        <v>0</v>
      </c>
    </row>
    <row r="57" spans="1:10" ht="24" x14ac:dyDescent="0.2">
      <c r="A57" s="30" t="s">
        <v>381</v>
      </c>
      <c r="B57" s="112" t="s">
        <v>399</v>
      </c>
      <c r="C57" s="40">
        <v>10</v>
      </c>
      <c r="D57" s="41" t="s">
        <v>15</v>
      </c>
      <c r="E57" s="41" t="s">
        <v>15</v>
      </c>
      <c r="F57" s="42">
        <f>IF(D57="-----",0,IF(OR(D57&lt;&gt;"-----",D57&lt;&gt;0),C57*D57/100,0))</f>
        <v>0</v>
      </c>
      <c r="G57" s="42">
        <f t="shared" si="4"/>
        <v>0</v>
      </c>
      <c r="H57" s="3"/>
      <c r="I57" s="30">
        <f t="shared" si="5"/>
        <v>0</v>
      </c>
      <c r="J57" s="30">
        <f t="shared" si="6"/>
        <v>0</v>
      </c>
    </row>
    <row r="58" spans="1:10" x14ac:dyDescent="0.2">
      <c r="A58" s="30" t="s">
        <v>383</v>
      </c>
      <c r="B58" s="112" t="s">
        <v>400</v>
      </c>
      <c r="C58" s="40">
        <v>5</v>
      </c>
      <c r="D58" s="41" t="s">
        <v>15</v>
      </c>
      <c r="E58" s="41" t="s">
        <v>15</v>
      </c>
      <c r="F58" s="42">
        <f>IF(D58="-----",0,IF(OR(D58&lt;&gt;"-----",D58&lt;&gt;0),C58*D58/100,0))</f>
        <v>0</v>
      </c>
      <c r="G58" s="42">
        <f t="shared" si="4"/>
        <v>0</v>
      </c>
      <c r="H58" s="3"/>
      <c r="I58" s="30">
        <f t="shared" si="5"/>
        <v>0</v>
      </c>
      <c r="J58" s="30">
        <f t="shared" si="6"/>
        <v>0</v>
      </c>
    </row>
    <row r="59" spans="1:10" x14ac:dyDescent="0.2">
      <c r="A59" s="30" t="s">
        <v>385</v>
      </c>
      <c r="B59" s="112" t="s">
        <v>401</v>
      </c>
      <c r="C59" s="40">
        <v>5</v>
      </c>
      <c r="D59" s="41" t="s">
        <v>15</v>
      </c>
      <c r="E59" s="41" t="s">
        <v>15</v>
      </c>
      <c r="F59" s="42">
        <f>IF(D59="-----",0,IF(OR(D59&lt;&gt;"-----",D59&lt;&gt;0),C59*D59/100,0))</f>
        <v>0</v>
      </c>
      <c r="G59" s="42">
        <f t="shared" si="4"/>
        <v>0</v>
      </c>
      <c r="H59" s="3"/>
      <c r="I59" s="30">
        <f t="shared" si="5"/>
        <v>0</v>
      </c>
      <c r="J59" s="30">
        <f t="shared" si="6"/>
        <v>0</v>
      </c>
    </row>
    <row r="60" spans="1:10" x14ac:dyDescent="0.2">
      <c r="A60" s="30" t="s">
        <v>387</v>
      </c>
      <c r="B60" s="112" t="s">
        <v>402</v>
      </c>
      <c r="C60" s="40">
        <v>5</v>
      </c>
      <c r="D60" s="41" t="s">
        <v>15</v>
      </c>
      <c r="E60" s="41" t="s">
        <v>15</v>
      </c>
      <c r="F60" s="42">
        <f>IF(D60="-----",0,IF(OR(D60&lt;&gt;"-----",D60&lt;&gt;0),C60*D60/100,0))</f>
        <v>0</v>
      </c>
      <c r="G60" s="42">
        <f t="shared" si="4"/>
        <v>0</v>
      </c>
      <c r="H60" s="3"/>
      <c r="I60" s="30">
        <f t="shared" si="5"/>
        <v>0</v>
      </c>
      <c r="J60" s="30">
        <f t="shared" si="6"/>
        <v>0</v>
      </c>
    </row>
    <row r="61" spans="1:10" x14ac:dyDescent="0.2">
      <c r="A61" s="3"/>
      <c r="B61" s="3"/>
      <c r="C61" s="114">
        <f>SUM(C54,C57:C60)</f>
        <v>100</v>
      </c>
      <c r="D61" s="4"/>
      <c r="E61" s="4"/>
      <c r="F61" s="114">
        <f>SUM(F54:F60)</f>
        <v>0</v>
      </c>
      <c r="G61" s="114">
        <f>SUM(G54:G60)</f>
        <v>0</v>
      </c>
      <c r="H61" s="3"/>
      <c r="I61" s="114">
        <f>SUM(I54:I60)</f>
        <v>0</v>
      </c>
      <c r="J61" s="114">
        <f>SUM(J54:J60)</f>
        <v>0</v>
      </c>
    </row>
    <row r="62" spans="1:10" x14ac:dyDescent="0.2">
      <c r="A62" s="115"/>
    </row>
    <row r="63" spans="1:10" ht="12.75" customHeight="1" x14ac:dyDescent="0.2">
      <c r="A63" s="4" t="s">
        <v>137</v>
      </c>
      <c r="B63" s="4"/>
      <c r="C63" s="225" t="s">
        <v>373</v>
      </c>
      <c r="D63" s="4" t="s">
        <v>374</v>
      </c>
      <c r="E63" s="4"/>
      <c r="F63" s="4" t="s">
        <v>375</v>
      </c>
      <c r="G63" s="4"/>
      <c r="H63" s="29" t="s">
        <v>376</v>
      </c>
      <c r="I63" s="4" t="s">
        <v>375</v>
      </c>
      <c r="J63" s="4"/>
    </row>
    <row r="64" spans="1:10" x14ac:dyDescent="0.2">
      <c r="A64" s="4"/>
      <c r="B64" s="4"/>
      <c r="C64" s="4"/>
      <c r="D64" s="29" t="s">
        <v>377</v>
      </c>
      <c r="E64" s="29" t="s">
        <v>378</v>
      </c>
      <c r="F64" s="29" t="s">
        <v>377</v>
      </c>
      <c r="G64" s="29" t="s">
        <v>378</v>
      </c>
      <c r="H64" s="29">
        <f>'Data &amp; Calc Sheet'!$B$47*100</f>
        <v>20</v>
      </c>
      <c r="I64" s="29" t="s">
        <v>377</v>
      </c>
      <c r="J64" s="29" t="s">
        <v>378</v>
      </c>
    </row>
    <row r="65" spans="1:10" ht="48" x14ac:dyDescent="0.2">
      <c r="A65" s="30" t="s">
        <v>379</v>
      </c>
      <c r="B65" s="112" t="s">
        <v>403</v>
      </c>
      <c r="C65" s="40">
        <v>50</v>
      </c>
      <c r="D65" s="41" t="s">
        <v>15</v>
      </c>
      <c r="E65" s="41" t="s">
        <v>15</v>
      </c>
      <c r="F65" s="42">
        <f>IF(D65="-----",0,IF(OR(D65&lt;&gt;"-----",D65&lt;&gt;0),C65*D65/100,0))</f>
        <v>0</v>
      </c>
      <c r="G65" s="42">
        <f>IF(E65="-----",0,IF(OR(E65&lt;&gt;"-----",E65&lt;&gt;0),C65*E65/100,0))</f>
        <v>0</v>
      </c>
      <c r="H65" s="3"/>
      <c r="I65" s="30">
        <f>H$64*F65/100</f>
        <v>0</v>
      </c>
      <c r="J65" s="30">
        <f>H$64*G65/100</f>
        <v>0</v>
      </c>
    </row>
    <row r="66" spans="1:10" ht="36" x14ac:dyDescent="0.2">
      <c r="A66" s="30" t="s">
        <v>381</v>
      </c>
      <c r="B66" s="112" t="s">
        <v>404</v>
      </c>
      <c r="C66" s="40">
        <v>5</v>
      </c>
      <c r="D66" s="41" t="s">
        <v>15</v>
      </c>
      <c r="E66" s="41" t="s">
        <v>15</v>
      </c>
      <c r="F66" s="42">
        <f>IF(D66="-----",0,IF(OR(D66&lt;&gt;"-----",D66&lt;&gt;0),C66*D66/100,0))</f>
        <v>0</v>
      </c>
      <c r="G66" s="42">
        <f>IF(E66="-----",0,IF(OR(E66&lt;&gt;"-----",E66&lt;&gt;0),C66*E66/100,0))</f>
        <v>0</v>
      </c>
      <c r="H66" s="3"/>
      <c r="I66" s="30">
        <f>H$64*F66/100</f>
        <v>0</v>
      </c>
      <c r="J66" s="30">
        <f>H$64*G66/100</f>
        <v>0</v>
      </c>
    </row>
    <row r="67" spans="1:10" ht="24" x14ac:dyDescent="0.2">
      <c r="A67" s="30" t="s">
        <v>383</v>
      </c>
      <c r="B67" s="113" t="s">
        <v>405</v>
      </c>
      <c r="C67" s="40">
        <v>10</v>
      </c>
      <c r="D67" s="41" t="s">
        <v>15</v>
      </c>
      <c r="E67" s="41" t="s">
        <v>15</v>
      </c>
      <c r="F67" s="42">
        <f>IF(D67="-----",0,IF(OR(D67&lt;&gt;"-----",D67&lt;&gt;0),C67*D67/100,0))</f>
        <v>0</v>
      </c>
      <c r="G67" s="42">
        <f>IF(E67="-----",0,IF(OR(E67&lt;&gt;"-----",E67&lt;&gt;0),C67*E67/100,0))</f>
        <v>0</v>
      </c>
      <c r="H67" s="3"/>
      <c r="I67" s="30">
        <f>H$64*F67/100</f>
        <v>0</v>
      </c>
      <c r="J67" s="30">
        <f>H$64*G67/100</f>
        <v>0</v>
      </c>
    </row>
    <row r="68" spans="1:10" ht="36" x14ac:dyDescent="0.2">
      <c r="A68" s="30" t="s">
        <v>385</v>
      </c>
      <c r="B68" s="112" t="s">
        <v>406</v>
      </c>
      <c r="C68" s="40">
        <v>30</v>
      </c>
      <c r="D68" s="41" t="s">
        <v>15</v>
      </c>
      <c r="E68" s="41" t="s">
        <v>15</v>
      </c>
      <c r="F68" s="42">
        <f>IF(D68="-----",0,IF(OR(D68&lt;&gt;"-----",D68&lt;&gt;0),C68*D68/100,0))</f>
        <v>0</v>
      </c>
      <c r="G68" s="42">
        <f>IF(E68="-----",0,IF(OR(E68&lt;&gt;"-----",E68&lt;&gt;0),C68*E68/100,0))</f>
        <v>0</v>
      </c>
      <c r="H68" s="3"/>
      <c r="I68" s="30">
        <f>H$64*F68/100</f>
        <v>0</v>
      </c>
      <c r="J68" s="30">
        <f>H$64*G68/100</f>
        <v>0</v>
      </c>
    </row>
    <row r="69" spans="1:10" ht="36" x14ac:dyDescent="0.2">
      <c r="A69" s="30" t="s">
        <v>387</v>
      </c>
      <c r="B69" s="112" t="s">
        <v>407</v>
      </c>
      <c r="C69" s="40">
        <v>5</v>
      </c>
      <c r="D69" s="41" t="s">
        <v>15</v>
      </c>
      <c r="E69" s="41" t="s">
        <v>15</v>
      </c>
      <c r="F69" s="42">
        <f>IF(D69="-----",0,IF(OR(D69&lt;&gt;"-----",D69&lt;&gt;0),C69*D69/100,0))</f>
        <v>0</v>
      </c>
      <c r="G69" s="42">
        <f>IF(E69="-----",0,IF(OR(E69&lt;&gt;"-----",E69&lt;&gt;0),C69*E69/100,0))</f>
        <v>0</v>
      </c>
      <c r="H69" s="3"/>
      <c r="I69" s="30">
        <f>H$64*F69/100</f>
        <v>0</v>
      </c>
      <c r="J69" s="30">
        <f>H$64*G69/100</f>
        <v>0</v>
      </c>
    </row>
    <row r="70" spans="1:10" x14ac:dyDescent="0.2">
      <c r="A70" s="3"/>
      <c r="B70" s="3"/>
      <c r="C70" s="114">
        <f>SUM(C65:C69)</f>
        <v>100</v>
      </c>
      <c r="D70" s="4"/>
      <c r="E70" s="4"/>
      <c r="F70" s="114">
        <f>SUM(F65:F69)</f>
        <v>0</v>
      </c>
      <c r="G70" s="114">
        <f>SUM(G65:G69)</f>
        <v>0</v>
      </c>
      <c r="H70" s="3"/>
      <c r="I70" s="114">
        <f>SUM(I65:I69)</f>
        <v>0</v>
      </c>
      <c r="J70" s="114">
        <f>SUM(J65:J69)</f>
        <v>0</v>
      </c>
    </row>
    <row r="71" spans="1:10" x14ac:dyDescent="0.2">
      <c r="A71" s="115"/>
    </row>
    <row r="72" spans="1:10" ht="25.5" x14ac:dyDescent="0.2">
      <c r="A72" s="4" t="s">
        <v>158</v>
      </c>
      <c r="B72" s="4"/>
      <c r="C72" s="142" t="s">
        <v>373</v>
      </c>
      <c r="D72" s="4" t="s">
        <v>374</v>
      </c>
      <c r="E72" s="4"/>
      <c r="F72" s="4" t="s">
        <v>375</v>
      </c>
      <c r="G72" s="4"/>
      <c r="H72" s="29" t="s">
        <v>376</v>
      </c>
      <c r="I72" s="4" t="s">
        <v>375</v>
      </c>
      <c r="J72" s="4"/>
    </row>
    <row r="73" spans="1:10" x14ac:dyDescent="0.2">
      <c r="A73" s="4" t="s">
        <v>163</v>
      </c>
      <c r="B73" s="4"/>
      <c r="C73" s="29"/>
      <c r="D73" s="29" t="s">
        <v>377</v>
      </c>
      <c r="E73" s="29" t="s">
        <v>378</v>
      </c>
      <c r="F73" s="29" t="s">
        <v>377</v>
      </c>
      <c r="G73" s="29" t="s">
        <v>378</v>
      </c>
      <c r="H73" s="29">
        <f>'Data &amp; Calc Sheet'!$B$48*100</f>
        <v>10</v>
      </c>
      <c r="I73" s="29" t="s">
        <v>377</v>
      </c>
      <c r="J73" s="29" t="s">
        <v>378</v>
      </c>
    </row>
    <row r="74" spans="1:10" ht="36" x14ac:dyDescent="0.2">
      <c r="A74" s="30" t="s">
        <v>379</v>
      </c>
      <c r="B74" s="112" t="s">
        <v>408</v>
      </c>
      <c r="C74" s="40">
        <v>45</v>
      </c>
      <c r="D74" s="41" t="s">
        <v>15</v>
      </c>
      <c r="E74" s="41" t="s">
        <v>15</v>
      </c>
      <c r="F74" s="42">
        <f>IF(D74="-----",0,IF(OR(D74&lt;&gt;"-----",D74&lt;&gt;0),C74*D74/100,0))</f>
        <v>0</v>
      </c>
      <c r="G74" s="42">
        <f>IF(E74="-----",0,IF(OR(E74&lt;&gt;"-----",E74&lt;&gt;0),C74*E74/100,0))</f>
        <v>0</v>
      </c>
      <c r="H74" s="3"/>
      <c r="I74" s="30">
        <f>H$73*F74/100</f>
        <v>0</v>
      </c>
      <c r="J74" s="30">
        <f>H$73*G74/100</f>
        <v>0</v>
      </c>
    </row>
    <row r="75" spans="1:10" ht="48" x14ac:dyDescent="0.2">
      <c r="A75" s="30" t="s">
        <v>381</v>
      </c>
      <c r="B75" s="112" t="s">
        <v>409</v>
      </c>
      <c r="C75" s="40">
        <v>30</v>
      </c>
      <c r="D75" s="41" t="s">
        <v>15</v>
      </c>
      <c r="E75" s="41" t="s">
        <v>15</v>
      </c>
      <c r="F75" s="42">
        <f>IF(D75="-----",0,IF(OR(D75&lt;&gt;"-----",D75&lt;&gt;0),C75*D75/100,0))</f>
        <v>0</v>
      </c>
      <c r="G75" s="42">
        <f>IF(E75="-----",0,IF(OR(E75&lt;&gt;"-----",E75&lt;&gt;0),C75*E75/100,0))</f>
        <v>0</v>
      </c>
      <c r="H75" s="3"/>
      <c r="I75" s="30">
        <f>H$73*F75/100</f>
        <v>0</v>
      </c>
      <c r="J75" s="30">
        <f>H$73*G75/100</f>
        <v>0</v>
      </c>
    </row>
    <row r="76" spans="1:10" ht="24" x14ac:dyDescent="0.2">
      <c r="A76" s="30" t="s">
        <v>383</v>
      </c>
      <c r="B76" s="113" t="s">
        <v>410</v>
      </c>
      <c r="C76" s="40">
        <v>15</v>
      </c>
      <c r="D76" s="41" t="s">
        <v>15</v>
      </c>
      <c r="E76" s="41" t="s">
        <v>15</v>
      </c>
      <c r="F76" s="42">
        <f>IF(D76="-----",0,IF(OR(D76&lt;&gt;"-----",D76&lt;&gt;0),C76*D76/100,0))</f>
        <v>0</v>
      </c>
      <c r="G76" s="42">
        <f>IF(E76="-----",0,IF(OR(E76&lt;&gt;"-----",E76&lt;&gt;0),C76*E76/100,0))</f>
        <v>0</v>
      </c>
      <c r="H76" s="3"/>
      <c r="I76" s="30">
        <f>H$73*F76/100</f>
        <v>0</v>
      </c>
      <c r="J76" s="30">
        <f>H$73*G76/100</f>
        <v>0</v>
      </c>
    </row>
    <row r="77" spans="1:10" ht="24" x14ac:dyDescent="0.2">
      <c r="A77" s="30" t="s">
        <v>385</v>
      </c>
      <c r="B77" s="112" t="s">
        <v>411</v>
      </c>
      <c r="C77" s="40">
        <v>10</v>
      </c>
      <c r="D77" s="41" t="s">
        <v>15</v>
      </c>
      <c r="E77" s="41" t="s">
        <v>15</v>
      </c>
      <c r="F77" s="42">
        <f>IF(D77="-----",0,IF(OR(D77&lt;&gt;"-----",D77&lt;&gt;0),C77*D77/100,0))</f>
        <v>0</v>
      </c>
      <c r="G77" s="42">
        <f>IF(E77="-----",0,IF(OR(E77&lt;&gt;"-----",E77&lt;&gt;0),C77*E77/100,0))</f>
        <v>0</v>
      </c>
      <c r="H77" s="3"/>
      <c r="I77" s="30">
        <f>H$73*F77/100</f>
        <v>0</v>
      </c>
      <c r="J77" s="30">
        <f>H$73*G77/100</f>
        <v>0</v>
      </c>
    </row>
    <row r="78" spans="1:10" x14ac:dyDescent="0.2">
      <c r="A78" s="3"/>
      <c r="B78" s="3"/>
      <c r="C78" s="114">
        <f>SUM(C74:C77)</f>
        <v>100</v>
      </c>
      <c r="D78" s="4"/>
      <c r="E78" s="4"/>
      <c r="F78" s="114">
        <f>SUM(F74:F77)</f>
        <v>0</v>
      </c>
      <c r="G78" s="114">
        <f>SUM(G74:G77)</f>
        <v>0</v>
      </c>
      <c r="H78" s="3"/>
      <c r="I78" s="114">
        <f>SUM(I74:I77)</f>
        <v>0</v>
      </c>
      <c r="J78" s="114">
        <f>SUM(J74:J77)</f>
        <v>0</v>
      </c>
    </row>
    <row r="79" spans="1:10" x14ac:dyDescent="0.2">
      <c r="A79" s="115"/>
    </row>
    <row r="80" spans="1:10" ht="12.75" customHeight="1" x14ac:dyDescent="0.2">
      <c r="A80" s="4" t="s">
        <v>158</v>
      </c>
      <c r="B80" s="4"/>
      <c r="C80" s="225" t="s">
        <v>373</v>
      </c>
      <c r="D80" s="4" t="s">
        <v>374</v>
      </c>
      <c r="E80" s="4"/>
      <c r="F80" s="4" t="s">
        <v>375</v>
      </c>
      <c r="G80" s="4"/>
      <c r="H80" s="29" t="s">
        <v>376</v>
      </c>
      <c r="I80" s="4" t="s">
        <v>375</v>
      </c>
      <c r="J80" s="4"/>
    </row>
    <row r="81" spans="1:10" x14ac:dyDescent="0.2">
      <c r="A81" s="4" t="s">
        <v>412</v>
      </c>
      <c r="B81" s="4"/>
      <c r="C81" s="4"/>
      <c r="D81" s="29" t="s">
        <v>377</v>
      </c>
      <c r="E81" s="29" t="s">
        <v>378</v>
      </c>
      <c r="F81" s="29" t="s">
        <v>377</v>
      </c>
      <c r="G81" s="29" t="s">
        <v>378</v>
      </c>
      <c r="H81" s="29">
        <f>'Data &amp; Calc Sheet'!$B$49*100</f>
        <v>20</v>
      </c>
      <c r="I81" s="29" t="s">
        <v>377</v>
      </c>
      <c r="J81" s="29" t="s">
        <v>378</v>
      </c>
    </row>
    <row r="82" spans="1:10" x14ac:dyDescent="0.2">
      <c r="A82" s="30" t="s">
        <v>379</v>
      </c>
      <c r="B82" s="113" t="s">
        <v>413</v>
      </c>
      <c r="C82" s="40">
        <v>20</v>
      </c>
      <c r="D82" s="41" t="s">
        <v>15</v>
      </c>
      <c r="E82" s="41" t="s">
        <v>15</v>
      </c>
      <c r="F82" s="42">
        <f t="shared" ref="F82:F87" si="7">IF(D82="-----",0,IF(OR(D82&lt;&gt;"-----",D82&lt;&gt;0),C82*D82/100,0))</f>
        <v>0</v>
      </c>
      <c r="G82" s="42">
        <f t="shared" ref="G82:G87" si="8">IF(E82="-----",0,IF(OR(E82&lt;&gt;"-----",E82&lt;&gt;0),C82*E82/100,0))</f>
        <v>0</v>
      </c>
      <c r="H82" s="3"/>
      <c r="I82" s="30">
        <f t="shared" ref="I82:I87" si="9">H$81*F82/100</f>
        <v>0</v>
      </c>
      <c r="J82" s="30">
        <f t="shared" ref="J82:J87" si="10">H$81*G82/100</f>
        <v>0</v>
      </c>
    </row>
    <row r="83" spans="1:10" ht="24" x14ac:dyDescent="0.2">
      <c r="A83" s="30" t="s">
        <v>381</v>
      </c>
      <c r="B83" s="113" t="s">
        <v>414</v>
      </c>
      <c r="C83" s="40">
        <v>20</v>
      </c>
      <c r="D83" s="41" t="s">
        <v>15</v>
      </c>
      <c r="E83" s="41" t="s">
        <v>15</v>
      </c>
      <c r="F83" s="42">
        <f t="shared" si="7"/>
        <v>0</v>
      </c>
      <c r="G83" s="42">
        <f t="shared" si="8"/>
        <v>0</v>
      </c>
      <c r="H83" s="3"/>
      <c r="I83" s="30">
        <f t="shared" si="9"/>
        <v>0</v>
      </c>
      <c r="J83" s="30">
        <f t="shared" si="10"/>
        <v>0</v>
      </c>
    </row>
    <row r="84" spans="1:10" x14ac:dyDescent="0.2">
      <c r="A84" s="30" t="s">
        <v>383</v>
      </c>
      <c r="B84" s="113" t="s">
        <v>415</v>
      </c>
      <c r="C84" s="40">
        <v>20</v>
      </c>
      <c r="D84" s="41" t="s">
        <v>15</v>
      </c>
      <c r="E84" s="41" t="s">
        <v>15</v>
      </c>
      <c r="F84" s="42">
        <f t="shared" si="7"/>
        <v>0</v>
      </c>
      <c r="G84" s="42">
        <f t="shared" si="8"/>
        <v>0</v>
      </c>
      <c r="H84" s="3"/>
      <c r="I84" s="30">
        <f t="shared" si="9"/>
        <v>0</v>
      </c>
      <c r="J84" s="30">
        <f t="shared" si="10"/>
        <v>0</v>
      </c>
    </row>
    <row r="85" spans="1:10" ht="24" x14ac:dyDescent="0.2">
      <c r="A85" s="30" t="s">
        <v>385</v>
      </c>
      <c r="B85" s="113" t="s">
        <v>416</v>
      </c>
      <c r="C85" s="40">
        <v>20</v>
      </c>
      <c r="D85" s="41" t="s">
        <v>15</v>
      </c>
      <c r="E85" s="41" t="s">
        <v>15</v>
      </c>
      <c r="F85" s="42">
        <f t="shared" si="7"/>
        <v>0</v>
      </c>
      <c r="G85" s="42">
        <f t="shared" si="8"/>
        <v>0</v>
      </c>
      <c r="H85" s="3"/>
      <c r="I85" s="30">
        <f t="shared" si="9"/>
        <v>0</v>
      </c>
      <c r="J85" s="30">
        <f t="shared" si="10"/>
        <v>0</v>
      </c>
    </row>
    <row r="86" spans="1:10" ht="36" x14ac:dyDescent="0.2">
      <c r="A86" s="30" t="s">
        <v>387</v>
      </c>
      <c r="B86" s="112" t="s">
        <v>417</v>
      </c>
      <c r="C86" s="40">
        <v>10</v>
      </c>
      <c r="D86" s="41" t="s">
        <v>15</v>
      </c>
      <c r="E86" s="41" t="s">
        <v>15</v>
      </c>
      <c r="F86" s="42">
        <f t="shared" si="7"/>
        <v>0</v>
      </c>
      <c r="G86" s="42">
        <f t="shared" si="8"/>
        <v>0</v>
      </c>
      <c r="H86" s="3"/>
      <c r="I86" s="30">
        <f t="shared" si="9"/>
        <v>0</v>
      </c>
      <c r="J86" s="30">
        <f t="shared" si="10"/>
        <v>0</v>
      </c>
    </row>
    <row r="87" spans="1:10" ht="36" x14ac:dyDescent="0.2">
      <c r="A87" s="30" t="s">
        <v>389</v>
      </c>
      <c r="B87" s="112" t="s">
        <v>418</v>
      </c>
      <c r="C87" s="40">
        <v>10</v>
      </c>
      <c r="D87" s="41" t="s">
        <v>15</v>
      </c>
      <c r="E87" s="41" t="s">
        <v>15</v>
      </c>
      <c r="F87" s="42">
        <f t="shared" si="7"/>
        <v>0</v>
      </c>
      <c r="G87" s="42">
        <f t="shared" si="8"/>
        <v>0</v>
      </c>
      <c r="H87" s="3"/>
      <c r="I87" s="30">
        <f t="shared" si="9"/>
        <v>0</v>
      </c>
      <c r="J87" s="30">
        <f t="shared" si="10"/>
        <v>0</v>
      </c>
    </row>
    <row r="88" spans="1:10" x14ac:dyDescent="0.2">
      <c r="A88" s="3"/>
      <c r="B88" s="3"/>
      <c r="C88" s="114">
        <f>SUM(C82:C87)</f>
        <v>100</v>
      </c>
      <c r="D88" s="4"/>
      <c r="E88" s="4"/>
      <c r="F88" s="114">
        <f>SUM(F82:F87)</f>
        <v>0</v>
      </c>
      <c r="G88" s="114">
        <f>SUM(G82:G87)</f>
        <v>0</v>
      </c>
      <c r="H88" s="3"/>
      <c r="I88" s="114">
        <f>SUM(I82:I87)</f>
        <v>0</v>
      </c>
      <c r="J88" s="114">
        <f>SUM(J82:J87)</f>
        <v>0</v>
      </c>
    </row>
    <row r="89" spans="1:10" x14ac:dyDescent="0.2">
      <c r="A89" s="115"/>
    </row>
    <row r="90" spans="1:10" ht="12.75" customHeight="1" x14ac:dyDescent="0.2">
      <c r="A90" s="4" t="s">
        <v>419</v>
      </c>
      <c r="B90" s="4"/>
      <c r="C90" s="225" t="s">
        <v>373</v>
      </c>
      <c r="D90" s="4" t="s">
        <v>374</v>
      </c>
      <c r="E90" s="4"/>
      <c r="F90" s="4" t="s">
        <v>375</v>
      </c>
      <c r="G90" s="4"/>
      <c r="H90" s="29" t="s">
        <v>376</v>
      </c>
      <c r="I90" s="4" t="s">
        <v>375</v>
      </c>
      <c r="J90" s="4"/>
    </row>
    <row r="91" spans="1:10" x14ac:dyDescent="0.2">
      <c r="A91" s="4"/>
      <c r="B91" s="4"/>
      <c r="C91" s="4"/>
      <c r="D91" s="29" t="s">
        <v>377</v>
      </c>
      <c r="E91" s="29" t="s">
        <v>378</v>
      </c>
      <c r="F91" s="29" t="s">
        <v>377</v>
      </c>
      <c r="G91" s="29" t="s">
        <v>378</v>
      </c>
      <c r="H91" s="29">
        <f>'Data &amp; Calc Sheet'!$B$50*100</f>
        <v>30</v>
      </c>
      <c r="I91" s="29" t="s">
        <v>377</v>
      </c>
      <c r="J91" s="29" t="s">
        <v>378</v>
      </c>
    </row>
    <row r="92" spans="1:10" x14ac:dyDescent="0.2">
      <c r="A92" s="30" t="s">
        <v>379</v>
      </c>
      <c r="B92" s="113" t="s">
        <v>420</v>
      </c>
      <c r="C92" s="40"/>
      <c r="D92" s="41" t="s">
        <v>15</v>
      </c>
      <c r="E92" s="41" t="s">
        <v>15</v>
      </c>
      <c r="F92" s="42">
        <f t="shared" ref="F92:F99" si="11">IF(D92="-----",0,IF(OR(D92&lt;&gt;"-----",D92&lt;&gt;0),C92*D92/100,0))</f>
        <v>0</v>
      </c>
      <c r="G92" s="42">
        <f t="shared" ref="G92:G99" si="12">IF(E92="-----",0,IF(OR(E92&lt;&gt;"-----",E92&lt;&gt;0),C92*E92/100,0))</f>
        <v>0</v>
      </c>
      <c r="H92" s="3"/>
      <c r="I92" s="30">
        <f t="shared" ref="I92:I99" si="13">H$91*F92/100</f>
        <v>0</v>
      </c>
      <c r="J92" s="30">
        <f t="shared" ref="J92:J99" si="14">H$91*G92/100</f>
        <v>0</v>
      </c>
    </row>
    <row r="93" spans="1:10" x14ac:dyDescent="0.2">
      <c r="A93" s="30" t="s">
        <v>381</v>
      </c>
      <c r="B93" s="113" t="s">
        <v>421</v>
      </c>
      <c r="C93" s="40"/>
      <c r="D93" s="41" t="s">
        <v>15</v>
      </c>
      <c r="E93" s="41" t="s">
        <v>15</v>
      </c>
      <c r="F93" s="42">
        <f t="shared" si="11"/>
        <v>0</v>
      </c>
      <c r="G93" s="42">
        <f t="shared" si="12"/>
        <v>0</v>
      </c>
      <c r="H93" s="3"/>
      <c r="I93" s="30">
        <f t="shared" si="13"/>
        <v>0</v>
      </c>
      <c r="J93" s="30">
        <f t="shared" si="14"/>
        <v>0</v>
      </c>
    </row>
    <row r="94" spans="1:10" x14ac:dyDescent="0.2">
      <c r="A94" s="30" t="s">
        <v>383</v>
      </c>
      <c r="B94" s="113" t="s">
        <v>422</v>
      </c>
      <c r="C94" s="40"/>
      <c r="D94" s="41" t="s">
        <v>15</v>
      </c>
      <c r="E94" s="41" t="s">
        <v>15</v>
      </c>
      <c r="F94" s="42">
        <f t="shared" si="11"/>
        <v>0</v>
      </c>
      <c r="G94" s="42">
        <f t="shared" si="12"/>
        <v>0</v>
      </c>
      <c r="H94" s="3"/>
      <c r="I94" s="30">
        <f t="shared" si="13"/>
        <v>0</v>
      </c>
      <c r="J94" s="30">
        <f t="shared" si="14"/>
        <v>0</v>
      </c>
    </row>
    <row r="95" spans="1:10" ht="36" x14ac:dyDescent="0.2">
      <c r="A95" s="30" t="s">
        <v>385</v>
      </c>
      <c r="B95" s="112" t="s">
        <v>423</v>
      </c>
      <c r="C95" s="40"/>
      <c r="D95" s="41" t="s">
        <v>15</v>
      </c>
      <c r="E95" s="41" t="s">
        <v>15</v>
      </c>
      <c r="F95" s="42">
        <f t="shared" si="11"/>
        <v>0</v>
      </c>
      <c r="G95" s="42">
        <f t="shared" si="12"/>
        <v>0</v>
      </c>
      <c r="H95" s="3"/>
      <c r="I95" s="30">
        <f t="shared" si="13"/>
        <v>0</v>
      </c>
      <c r="J95" s="30">
        <f t="shared" si="14"/>
        <v>0</v>
      </c>
    </row>
    <row r="96" spans="1:10" ht="36" x14ac:dyDescent="0.2">
      <c r="A96" s="30" t="s">
        <v>387</v>
      </c>
      <c r="B96" s="112" t="s">
        <v>424</v>
      </c>
      <c r="C96" s="40"/>
      <c r="D96" s="41" t="s">
        <v>15</v>
      </c>
      <c r="E96" s="41" t="s">
        <v>15</v>
      </c>
      <c r="F96" s="42">
        <f t="shared" si="11"/>
        <v>0</v>
      </c>
      <c r="G96" s="42">
        <f t="shared" si="12"/>
        <v>0</v>
      </c>
      <c r="H96" s="3"/>
      <c r="I96" s="30">
        <f t="shared" si="13"/>
        <v>0</v>
      </c>
      <c r="J96" s="30">
        <f t="shared" si="14"/>
        <v>0</v>
      </c>
    </row>
    <row r="97" spans="1:10" ht="36" x14ac:dyDescent="0.2">
      <c r="A97" s="30" t="s">
        <v>389</v>
      </c>
      <c r="B97" s="112" t="s">
        <v>425</v>
      </c>
      <c r="C97" s="40"/>
      <c r="D97" s="41" t="s">
        <v>15</v>
      </c>
      <c r="E97" s="41" t="s">
        <v>15</v>
      </c>
      <c r="F97" s="42">
        <f t="shared" si="11"/>
        <v>0</v>
      </c>
      <c r="G97" s="42">
        <f t="shared" si="12"/>
        <v>0</v>
      </c>
      <c r="H97" s="3"/>
      <c r="I97" s="30">
        <f t="shared" si="13"/>
        <v>0</v>
      </c>
      <c r="J97" s="30">
        <f t="shared" si="14"/>
        <v>0</v>
      </c>
    </row>
    <row r="98" spans="1:10" ht="24" x14ac:dyDescent="0.2">
      <c r="A98" s="30" t="s">
        <v>391</v>
      </c>
      <c r="B98" s="113" t="s">
        <v>426</v>
      </c>
      <c r="C98" s="40"/>
      <c r="D98" s="41" t="s">
        <v>15</v>
      </c>
      <c r="E98" s="41" t="s">
        <v>15</v>
      </c>
      <c r="F98" s="42">
        <f t="shared" si="11"/>
        <v>0</v>
      </c>
      <c r="G98" s="42">
        <f t="shared" si="12"/>
        <v>0</v>
      </c>
      <c r="H98" s="3"/>
      <c r="I98" s="30">
        <f t="shared" si="13"/>
        <v>0</v>
      </c>
      <c r="J98" s="30">
        <f t="shared" si="14"/>
        <v>0</v>
      </c>
    </row>
    <row r="99" spans="1:10" ht="36" x14ac:dyDescent="0.2">
      <c r="A99" s="30" t="s">
        <v>427</v>
      </c>
      <c r="B99" s="112" t="s">
        <v>428</v>
      </c>
      <c r="C99" s="40"/>
      <c r="D99" s="41" t="s">
        <v>15</v>
      </c>
      <c r="E99" s="41" t="s">
        <v>15</v>
      </c>
      <c r="F99" s="42">
        <f t="shared" si="11"/>
        <v>0</v>
      </c>
      <c r="G99" s="42">
        <f t="shared" si="12"/>
        <v>0</v>
      </c>
      <c r="H99" s="3"/>
      <c r="I99" s="30">
        <f t="shared" si="13"/>
        <v>0</v>
      </c>
      <c r="J99" s="30">
        <f t="shared" si="14"/>
        <v>0</v>
      </c>
    </row>
    <row r="100" spans="1:10" x14ac:dyDescent="0.2">
      <c r="A100" s="3"/>
      <c r="B100" s="3"/>
      <c r="C100" s="114">
        <f>SUM(C92:C99)</f>
        <v>0</v>
      </c>
      <c r="D100" s="4"/>
      <c r="E100" s="4"/>
      <c r="F100" s="114">
        <f>SUM(F92:F99)</f>
        <v>0</v>
      </c>
      <c r="G100" s="114">
        <f>SUM(G92:G99)</f>
        <v>0</v>
      </c>
      <c r="H100" s="3"/>
      <c r="I100" s="114">
        <f>SUM(I92:I99)</f>
        <v>0</v>
      </c>
      <c r="J100" s="114">
        <f>SUM(J92:J99)</f>
        <v>0</v>
      </c>
    </row>
    <row r="101" spans="1:10" x14ac:dyDescent="0.2">
      <c r="A101" s="115"/>
    </row>
    <row r="102" spans="1:10" ht="12.75" customHeight="1" x14ac:dyDescent="0.2">
      <c r="A102" s="4" t="s">
        <v>429</v>
      </c>
      <c r="B102" s="4"/>
      <c r="C102" s="225" t="s">
        <v>373</v>
      </c>
      <c r="D102" s="4" t="s">
        <v>374</v>
      </c>
      <c r="E102" s="4"/>
      <c r="F102" s="4" t="s">
        <v>375</v>
      </c>
      <c r="G102" s="4"/>
      <c r="H102" s="29" t="s">
        <v>376</v>
      </c>
      <c r="I102" s="4" t="s">
        <v>375</v>
      </c>
      <c r="J102" s="4"/>
    </row>
    <row r="103" spans="1:10" x14ac:dyDescent="0.2">
      <c r="A103" s="4"/>
      <c r="B103" s="4"/>
      <c r="C103" s="4"/>
      <c r="D103" s="29" t="s">
        <v>377</v>
      </c>
      <c r="E103" s="29" t="s">
        <v>378</v>
      </c>
      <c r="F103" s="29" t="s">
        <v>377</v>
      </c>
      <c r="G103" s="29" t="s">
        <v>378</v>
      </c>
      <c r="H103" s="29">
        <f>'Data &amp; Calc Sheet'!$B$51*100</f>
        <v>3</v>
      </c>
      <c r="I103" s="29" t="s">
        <v>377</v>
      </c>
      <c r="J103" s="29" t="s">
        <v>378</v>
      </c>
    </row>
    <row r="104" spans="1:10" ht="48" x14ac:dyDescent="0.2">
      <c r="A104" s="30" t="s">
        <v>379</v>
      </c>
      <c r="B104" s="112" t="s">
        <v>430</v>
      </c>
      <c r="C104" s="40"/>
      <c r="D104" s="41" t="s">
        <v>15</v>
      </c>
      <c r="E104" s="41" t="s">
        <v>15</v>
      </c>
      <c r="F104" s="42">
        <f>IF(D104="-----",0,IF(OR(D104&lt;&gt;"-----",D104&lt;&gt;0),C104*D104/100,0))</f>
        <v>0</v>
      </c>
      <c r="G104" s="42">
        <f>IF(E104="-----",0,IF(OR(E104&lt;&gt;"-----",E104&lt;&gt;0),C104*E104/100,0))</f>
        <v>0</v>
      </c>
      <c r="H104" s="3"/>
      <c r="I104" s="30">
        <f>H$103*F104/100</f>
        <v>0</v>
      </c>
      <c r="J104" s="30">
        <f>H$103*G104/100</f>
        <v>0</v>
      </c>
    </row>
    <row r="105" spans="1:10" ht="60" x14ac:dyDescent="0.2">
      <c r="A105" s="30" t="s">
        <v>381</v>
      </c>
      <c r="B105" s="112" t="s">
        <v>431</v>
      </c>
      <c r="C105" s="40"/>
      <c r="D105" s="41" t="s">
        <v>15</v>
      </c>
      <c r="E105" s="41" t="s">
        <v>15</v>
      </c>
      <c r="F105" s="42">
        <f>IF(D105="-----",0,IF(OR(D105&lt;&gt;"-----",D105&lt;&gt;0),C105*D105/100,0))</f>
        <v>0</v>
      </c>
      <c r="G105" s="42">
        <f>IF(E105="-----",0,IF(OR(E105&lt;&gt;"-----",E105&lt;&gt;0),C105*E105/100,0))</f>
        <v>0</v>
      </c>
      <c r="H105" s="3"/>
      <c r="I105" s="30">
        <f>H$103*F105/100</f>
        <v>0</v>
      </c>
      <c r="J105" s="30">
        <f>H$103*G105/100</f>
        <v>0</v>
      </c>
    </row>
    <row r="106" spans="1:10" ht="48" x14ac:dyDescent="0.2">
      <c r="A106" s="30" t="s">
        <v>383</v>
      </c>
      <c r="B106" s="112" t="s">
        <v>432</v>
      </c>
      <c r="C106" s="40"/>
      <c r="D106" s="41" t="s">
        <v>15</v>
      </c>
      <c r="E106" s="41" t="s">
        <v>15</v>
      </c>
      <c r="F106" s="42">
        <f>IF(D106="-----",0,IF(OR(D106&lt;&gt;"-----",D106&lt;&gt;0),C106*D106/100,0))</f>
        <v>0</v>
      </c>
      <c r="G106" s="42">
        <f>IF(E106="-----",0,IF(OR(E106&lt;&gt;"-----",E106&lt;&gt;0),C106*E106/100,0))</f>
        <v>0</v>
      </c>
      <c r="H106" s="3"/>
      <c r="I106" s="30">
        <f>H$103*F106/100</f>
        <v>0</v>
      </c>
      <c r="J106" s="30">
        <f>H$103*G106/100</f>
        <v>0</v>
      </c>
    </row>
    <row r="107" spans="1:10" x14ac:dyDescent="0.2">
      <c r="A107" s="3"/>
      <c r="B107" s="3"/>
      <c r="C107" s="114">
        <f>SUM(C104:C106)</f>
        <v>0</v>
      </c>
      <c r="D107" s="4"/>
      <c r="E107" s="4"/>
      <c r="F107" s="114">
        <f>SUM(F104:F106)</f>
        <v>0</v>
      </c>
      <c r="G107" s="114">
        <f>SUM(G104:G106)</f>
        <v>0</v>
      </c>
      <c r="H107" s="3"/>
      <c r="I107" s="114">
        <f>SUM(I104:I106)</f>
        <v>0</v>
      </c>
      <c r="J107" s="114">
        <f>SUM(J104:J106)</f>
        <v>0</v>
      </c>
    </row>
    <row r="108" spans="1:10" x14ac:dyDescent="0.2">
      <c r="A108" s="115"/>
    </row>
    <row r="110" spans="1:10" x14ac:dyDescent="0.2">
      <c r="A110" s="197" t="s">
        <v>332</v>
      </c>
      <c r="B110" s="197"/>
      <c r="C110" s="197"/>
      <c r="D110" s="197"/>
      <c r="E110" s="197"/>
      <c r="F110" s="197"/>
      <c r="G110" s="197"/>
      <c r="H110" s="197"/>
      <c r="I110" s="197"/>
      <c r="J110" s="197"/>
    </row>
    <row r="111" spans="1:10" x14ac:dyDescent="0.2">
      <c r="A111" s="37"/>
      <c r="B111" s="116"/>
    </row>
    <row r="112" spans="1:10" x14ac:dyDescent="0.2">
      <c r="A112" s="185" t="s">
        <v>433</v>
      </c>
      <c r="B112" s="185"/>
      <c r="C112" s="185"/>
      <c r="D112" s="185"/>
      <c r="E112" s="185"/>
      <c r="F112" s="185"/>
      <c r="G112" s="185"/>
      <c r="H112" s="185"/>
      <c r="I112" s="185"/>
      <c r="J112" s="185"/>
    </row>
    <row r="113" spans="1:10" x14ac:dyDescent="0.2">
      <c r="A113" s="210" t="s">
        <v>434</v>
      </c>
      <c r="B113" s="210"/>
      <c r="C113" s="210"/>
      <c r="D113" s="210"/>
      <c r="E113" s="210"/>
      <c r="F113" s="210"/>
      <c r="G113" s="210"/>
      <c r="H113" s="210"/>
      <c r="I113" s="210"/>
      <c r="J113" s="210"/>
    </row>
    <row r="114" spans="1:10" ht="12.75" customHeight="1" x14ac:dyDescent="0.2">
      <c r="A114" s="212" t="s">
        <v>435</v>
      </c>
      <c r="B114" s="212"/>
      <c r="C114" s="212"/>
      <c r="D114" s="212"/>
      <c r="E114" s="212"/>
      <c r="F114" s="212"/>
      <c r="G114" s="212"/>
      <c r="H114" s="212"/>
      <c r="I114" s="212"/>
      <c r="J114" s="212"/>
    </row>
    <row r="115" spans="1:10" ht="12.75" customHeight="1" x14ac:dyDescent="0.2">
      <c r="A115" s="212" t="s">
        <v>436</v>
      </c>
      <c r="B115" s="212"/>
      <c r="C115" s="212"/>
      <c r="D115" s="212"/>
      <c r="E115" s="212"/>
      <c r="F115" s="212"/>
      <c r="G115" s="212"/>
      <c r="H115" s="212"/>
      <c r="I115" s="212"/>
      <c r="J115" s="212"/>
    </row>
    <row r="116" spans="1:10" ht="22.35" customHeight="1" x14ac:dyDescent="0.2">
      <c r="A116" s="117" t="s">
        <v>437</v>
      </c>
      <c r="B116" s="213" t="s">
        <v>438</v>
      </c>
      <c r="C116" s="213"/>
      <c r="D116" s="213"/>
      <c r="E116" s="213"/>
      <c r="F116" s="28"/>
      <c r="G116" s="28"/>
      <c r="H116" s="118" t="s">
        <v>439</v>
      </c>
      <c r="I116" s="214"/>
      <c r="J116" s="214"/>
    </row>
    <row r="117" spans="1:10" ht="32.85" customHeight="1" x14ac:dyDescent="0.2">
      <c r="A117" s="117" t="s">
        <v>440</v>
      </c>
      <c r="B117" s="213" t="s">
        <v>441</v>
      </c>
      <c r="C117" s="213"/>
      <c r="D117" s="213"/>
      <c r="E117" s="213"/>
      <c r="F117" s="119"/>
      <c r="G117" s="119"/>
      <c r="H117" s="118" t="s">
        <v>439</v>
      </c>
      <c r="I117" s="214"/>
      <c r="J117" s="214"/>
    </row>
    <row r="118" spans="1:10" ht="12.75" customHeight="1" x14ac:dyDescent="0.2">
      <c r="A118" s="117" t="s">
        <v>442</v>
      </c>
      <c r="B118" s="213" t="s">
        <v>443</v>
      </c>
      <c r="C118" s="213"/>
      <c r="D118" s="213"/>
      <c r="E118" s="213"/>
      <c r="F118" s="28"/>
      <c r="G118" s="28"/>
      <c r="H118" s="118" t="s">
        <v>439</v>
      </c>
      <c r="I118" s="214"/>
      <c r="J118" s="214"/>
    </row>
    <row r="119" spans="1:10" ht="22.35" customHeight="1" x14ac:dyDescent="0.2">
      <c r="A119" s="117" t="s">
        <v>444</v>
      </c>
      <c r="B119" s="213" t="s">
        <v>445</v>
      </c>
      <c r="C119" s="213"/>
      <c r="D119" s="213"/>
      <c r="E119" s="213"/>
      <c r="F119" s="28"/>
      <c r="G119" s="28"/>
      <c r="H119" s="118" t="s">
        <v>439</v>
      </c>
      <c r="I119" s="214"/>
      <c r="J119" s="214"/>
    </row>
    <row r="120" spans="1:10" ht="12.75" customHeight="1" x14ac:dyDescent="0.2">
      <c r="A120" s="117" t="s">
        <v>446</v>
      </c>
      <c r="B120" s="213" t="s">
        <v>447</v>
      </c>
      <c r="C120" s="213"/>
      <c r="D120" s="213"/>
      <c r="E120" s="213"/>
      <c r="F120" s="28"/>
      <c r="G120" s="28"/>
      <c r="H120" s="118" t="s">
        <v>439</v>
      </c>
      <c r="I120" s="214"/>
      <c r="J120" s="214"/>
    </row>
    <row r="121" spans="1:10" ht="12.75" customHeight="1" x14ac:dyDescent="0.2">
      <c r="A121" s="117" t="s">
        <v>448</v>
      </c>
      <c r="B121" s="213" t="s">
        <v>449</v>
      </c>
      <c r="C121" s="213"/>
      <c r="D121" s="213"/>
      <c r="E121" s="213"/>
      <c r="F121" s="28"/>
      <c r="G121" s="28"/>
      <c r="H121" s="118" t="s">
        <v>439</v>
      </c>
      <c r="I121" s="214"/>
      <c r="J121" s="214"/>
    </row>
    <row r="122" spans="1:10" ht="12.75" customHeight="1" x14ac:dyDescent="0.2">
      <c r="A122" s="117" t="s">
        <v>450</v>
      </c>
      <c r="B122" s="213" t="s">
        <v>451</v>
      </c>
      <c r="C122" s="213"/>
      <c r="D122" s="213"/>
      <c r="E122" s="213"/>
      <c r="F122" s="28"/>
      <c r="G122" s="28"/>
      <c r="H122" s="118" t="s">
        <v>439</v>
      </c>
      <c r="I122" s="214"/>
      <c r="J122" s="214"/>
    </row>
    <row r="123" spans="1:10" ht="12.75" customHeight="1" x14ac:dyDescent="0.2">
      <c r="A123" s="117" t="s">
        <v>452</v>
      </c>
      <c r="B123" s="213" t="s">
        <v>453</v>
      </c>
      <c r="C123" s="213"/>
      <c r="D123" s="213"/>
      <c r="E123" s="213"/>
      <c r="F123" s="28"/>
      <c r="G123" s="28"/>
      <c r="H123" s="118" t="s">
        <v>439</v>
      </c>
      <c r="I123" s="214"/>
      <c r="J123" s="214"/>
    </row>
    <row r="124" spans="1:10" ht="12.75" customHeight="1" x14ac:dyDescent="0.2">
      <c r="A124" s="117" t="s">
        <v>454</v>
      </c>
      <c r="B124" s="213" t="s">
        <v>455</v>
      </c>
      <c r="C124" s="213"/>
      <c r="D124" s="213"/>
      <c r="E124" s="213"/>
      <c r="F124" s="28"/>
      <c r="G124" s="28"/>
      <c r="H124" s="118" t="s">
        <v>439</v>
      </c>
      <c r="I124" s="214"/>
      <c r="J124" s="214"/>
    </row>
    <row r="125" spans="1:10" ht="22.35" customHeight="1" x14ac:dyDescent="0.2">
      <c r="A125" s="117" t="s">
        <v>456</v>
      </c>
      <c r="B125" s="213" t="s">
        <v>457</v>
      </c>
      <c r="C125" s="213"/>
      <c r="D125" s="213"/>
      <c r="E125" s="213"/>
      <c r="F125" s="28"/>
      <c r="G125" s="28"/>
      <c r="H125" s="118" t="s">
        <v>439</v>
      </c>
      <c r="I125" s="214"/>
      <c r="J125" s="214"/>
    </row>
    <row r="126" spans="1:10" ht="12.75" customHeight="1" x14ac:dyDescent="0.2">
      <c r="A126" s="117" t="s">
        <v>458</v>
      </c>
      <c r="B126" s="213" t="s">
        <v>459</v>
      </c>
      <c r="C126" s="213"/>
      <c r="D126" s="213"/>
      <c r="E126" s="213"/>
      <c r="F126" s="28"/>
      <c r="G126" s="28"/>
      <c r="H126" s="118" t="s">
        <v>439</v>
      </c>
      <c r="I126" s="214"/>
      <c r="J126" s="214"/>
    </row>
    <row r="127" spans="1:10" ht="22.35" customHeight="1" x14ac:dyDescent="0.2">
      <c r="A127" s="117" t="s">
        <v>460</v>
      </c>
      <c r="B127" s="213" t="s">
        <v>461</v>
      </c>
      <c r="C127" s="213"/>
      <c r="D127" s="213"/>
      <c r="E127" s="213"/>
      <c r="F127" s="28"/>
      <c r="G127" s="28"/>
      <c r="H127" s="118" t="s">
        <v>439</v>
      </c>
      <c r="I127" s="214"/>
      <c r="J127" s="214"/>
    </row>
    <row r="128" spans="1:10" ht="12.75" customHeight="1" x14ac:dyDescent="0.2">
      <c r="A128" s="117" t="s">
        <v>462</v>
      </c>
      <c r="B128" s="215" t="s">
        <v>463</v>
      </c>
      <c r="C128" s="215"/>
      <c r="D128" s="215"/>
      <c r="E128" s="215"/>
      <c r="F128" s="28"/>
      <c r="G128" s="28"/>
      <c r="H128" s="118" t="s">
        <v>439</v>
      </c>
      <c r="I128" s="214"/>
      <c r="J128" s="214"/>
    </row>
    <row r="129" spans="1:14" ht="12.75" customHeight="1" x14ac:dyDescent="0.2">
      <c r="A129" s="117" t="s">
        <v>464</v>
      </c>
      <c r="B129" s="215" t="s">
        <v>465</v>
      </c>
      <c r="C129" s="215"/>
      <c r="D129" s="215"/>
      <c r="E129" s="215"/>
      <c r="F129" s="28"/>
      <c r="G129" s="28"/>
      <c r="H129" s="118" t="s">
        <v>439</v>
      </c>
      <c r="I129" s="214"/>
      <c r="J129" s="214"/>
    </row>
    <row r="130" spans="1:14" x14ac:dyDescent="0.2">
      <c r="A130" s="117" t="s">
        <v>466</v>
      </c>
      <c r="B130" s="215"/>
      <c r="C130" s="215"/>
      <c r="D130" s="215"/>
      <c r="E130" s="215"/>
      <c r="F130" s="28"/>
      <c r="G130" s="28"/>
      <c r="H130" s="118" t="s">
        <v>439</v>
      </c>
      <c r="I130" s="214"/>
      <c r="J130" s="214"/>
    </row>
    <row r="131" spans="1:14" x14ac:dyDescent="0.2">
      <c r="A131" s="117" t="s">
        <v>467</v>
      </c>
      <c r="B131" s="215"/>
      <c r="C131" s="215"/>
      <c r="D131" s="215"/>
      <c r="E131" s="215"/>
      <c r="F131" s="28"/>
      <c r="G131" s="28"/>
      <c r="H131" s="118" t="s">
        <v>439</v>
      </c>
      <c r="I131" s="214"/>
      <c r="J131" s="214"/>
    </row>
    <row r="132" spans="1:14" x14ac:dyDescent="0.2">
      <c r="A132" s="117" t="s">
        <v>468</v>
      </c>
      <c r="B132" s="215"/>
      <c r="C132" s="215"/>
      <c r="D132" s="215"/>
      <c r="E132" s="215"/>
      <c r="F132" s="28"/>
      <c r="G132" s="28"/>
      <c r="H132" s="118" t="s">
        <v>439</v>
      </c>
      <c r="I132" s="214"/>
      <c r="J132" s="214"/>
    </row>
    <row r="133" spans="1:14" x14ac:dyDescent="0.2">
      <c r="A133" s="209" t="s">
        <v>469</v>
      </c>
      <c r="B133" s="209"/>
      <c r="C133" s="209"/>
      <c r="D133" s="209"/>
      <c r="E133" s="209"/>
      <c r="F133" s="209"/>
      <c r="G133" s="209"/>
      <c r="H133" s="209"/>
      <c r="I133" s="253">
        <f>SUM(I116:I132)</f>
        <v>0</v>
      </c>
      <c r="J133" s="254"/>
    </row>
    <row r="135" spans="1:14" x14ac:dyDescent="0.2">
      <c r="A135" s="210" t="s">
        <v>470</v>
      </c>
      <c r="B135" s="210"/>
      <c r="C135" s="210"/>
      <c r="D135" s="210"/>
      <c r="E135" s="210"/>
      <c r="F135" s="210"/>
      <c r="G135" s="210"/>
      <c r="H135" s="210"/>
      <c r="I135" s="210"/>
      <c r="J135" s="210"/>
    </row>
    <row r="136" spans="1:14" ht="12.75" customHeight="1" x14ac:dyDescent="0.2">
      <c r="A136" s="212" t="s">
        <v>471</v>
      </c>
      <c r="B136" s="212"/>
      <c r="C136" s="212"/>
      <c r="D136" s="212"/>
      <c r="E136" s="212"/>
      <c r="F136" s="212"/>
      <c r="G136" s="212"/>
      <c r="H136" s="212"/>
      <c r="I136" s="212"/>
      <c r="J136" s="212"/>
    </row>
    <row r="137" spans="1:14" ht="12.75" customHeight="1" x14ac:dyDescent="0.2">
      <c r="A137" s="212" t="s">
        <v>436</v>
      </c>
      <c r="B137" s="212"/>
      <c r="C137" s="212"/>
      <c r="D137" s="212"/>
      <c r="E137" s="212"/>
      <c r="F137" s="212"/>
      <c r="G137" s="212"/>
      <c r="H137" s="212"/>
      <c r="I137" s="212"/>
      <c r="J137" s="212"/>
    </row>
    <row r="138" spans="1:14" x14ac:dyDescent="0.2">
      <c r="A138" s="216" t="s">
        <v>472</v>
      </c>
      <c r="B138" s="217" t="s">
        <v>473</v>
      </c>
      <c r="C138" s="217"/>
      <c r="D138" s="217"/>
      <c r="E138" s="217"/>
      <c r="F138" s="217"/>
      <c r="G138" s="217"/>
      <c r="H138" s="217"/>
      <c r="I138" s="217"/>
      <c r="J138" s="217"/>
      <c r="K138" s="64"/>
      <c r="L138" s="64"/>
      <c r="M138" s="64"/>
      <c r="N138" s="64"/>
    </row>
    <row r="139" spans="1:14" ht="12.75" customHeight="1" x14ac:dyDescent="0.2">
      <c r="A139" s="216"/>
      <c r="B139" s="213" t="s">
        <v>474</v>
      </c>
      <c r="C139" s="213"/>
      <c r="D139" s="213"/>
      <c r="E139" s="213"/>
      <c r="F139" s="64"/>
      <c r="G139" s="64"/>
      <c r="H139" s="118" t="s">
        <v>439</v>
      </c>
      <c r="I139" s="214"/>
      <c r="J139" s="214"/>
      <c r="K139" s="64"/>
      <c r="L139" s="64"/>
      <c r="M139" s="64"/>
      <c r="N139" s="64"/>
    </row>
    <row r="140" spans="1:14" ht="12.75" customHeight="1" x14ac:dyDescent="0.2">
      <c r="A140" s="216"/>
      <c r="B140" s="213" t="s">
        <v>475</v>
      </c>
      <c r="C140" s="213"/>
      <c r="D140" s="213"/>
      <c r="E140" s="213"/>
      <c r="F140" s="64"/>
      <c r="G140" s="64"/>
      <c r="H140" s="118" t="s">
        <v>439</v>
      </c>
      <c r="I140" s="214"/>
      <c r="J140" s="214"/>
      <c r="K140" s="64"/>
      <c r="L140" s="64"/>
      <c r="M140" s="64"/>
      <c r="N140" s="64"/>
    </row>
    <row r="141" spans="1:14" ht="12.75" customHeight="1" x14ac:dyDescent="0.2">
      <c r="A141" s="216"/>
      <c r="B141" s="213" t="s">
        <v>476</v>
      </c>
      <c r="C141" s="213"/>
      <c r="D141" s="213"/>
      <c r="E141" s="213"/>
      <c r="F141" s="64"/>
      <c r="G141" s="64"/>
      <c r="H141" s="118" t="s">
        <v>439</v>
      </c>
      <c r="I141" s="214"/>
      <c r="J141" s="214"/>
      <c r="K141" s="64"/>
      <c r="L141" s="64"/>
      <c r="M141" s="64"/>
      <c r="N141" s="64"/>
    </row>
    <row r="142" spans="1:14" ht="12.75" customHeight="1" x14ac:dyDescent="0.2">
      <c r="A142" s="216"/>
      <c r="B142" s="213" t="s">
        <v>477</v>
      </c>
      <c r="C142" s="213"/>
      <c r="D142" s="213"/>
      <c r="E142" s="213"/>
      <c r="F142" s="64"/>
      <c r="G142" s="64"/>
      <c r="H142" s="118" t="s">
        <v>439</v>
      </c>
      <c r="I142" s="214"/>
      <c r="J142" s="214"/>
      <c r="K142" s="64"/>
      <c r="L142" s="64"/>
      <c r="M142" s="64"/>
      <c r="N142" s="64"/>
    </row>
    <row r="143" spans="1:14" ht="12.75" customHeight="1" x14ac:dyDescent="0.2">
      <c r="A143" s="216"/>
      <c r="B143" s="213" t="s">
        <v>478</v>
      </c>
      <c r="C143" s="213"/>
      <c r="D143" s="213"/>
      <c r="E143" s="213"/>
      <c r="F143" s="64"/>
      <c r="G143" s="64"/>
      <c r="H143" s="118" t="s">
        <v>439</v>
      </c>
      <c r="I143" s="214"/>
      <c r="J143" s="214"/>
      <c r="K143" s="64"/>
      <c r="L143" s="64"/>
      <c r="M143" s="64"/>
      <c r="N143" s="64"/>
    </row>
    <row r="144" spans="1:14" ht="12.75" customHeight="1" x14ac:dyDescent="0.2">
      <c r="A144" s="216"/>
      <c r="B144" s="213" t="s">
        <v>479</v>
      </c>
      <c r="C144" s="213"/>
      <c r="D144" s="213"/>
      <c r="E144" s="213"/>
      <c r="F144" s="64"/>
      <c r="G144" s="64"/>
      <c r="H144" s="118" t="s">
        <v>439</v>
      </c>
      <c r="I144" s="214"/>
      <c r="J144" s="214"/>
      <c r="K144" s="64"/>
      <c r="L144" s="64"/>
      <c r="M144" s="64"/>
      <c r="N144" s="64"/>
    </row>
    <row r="145" spans="1:14" ht="12.75" customHeight="1" x14ac:dyDescent="0.2">
      <c r="A145" s="216"/>
      <c r="B145" s="213" t="s">
        <v>480</v>
      </c>
      <c r="C145" s="213"/>
      <c r="D145" s="213"/>
      <c r="E145" s="213"/>
      <c r="F145" s="64"/>
      <c r="G145" s="64"/>
      <c r="H145" s="118" t="s">
        <v>439</v>
      </c>
      <c r="I145" s="214"/>
      <c r="J145" s="214"/>
      <c r="K145" s="64"/>
      <c r="L145" s="64"/>
      <c r="M145" s="64"/>
      <c r="N145" s="64"/>
    </row>
    <row r="146" spans="1:14" ht="12.75" customHeight="1" x14ac:dyDescent="0.2">
      <c r="A146" s="216"/>
      <c r="B146" s="213" t="s">
        <v>481</v>
      </c>
      <c r="C146" s="213"/>
      <c r="D146" s="213"/>
      <c r="E146" s="213"/>
      <c r="F146" s="64"/>
      <c r="G146" s="64"/>
      <c r="H146" s="118" t="s">
        <v>439</v>
      </c>
      <c r="I146" s="214"/>
      <c r="J146" s="214"/>
      <c r="K146" s="64"/>
      <c r="L146" s="64"/>
      <c r="M146" s="64"/>
      <c r="N146" s="64"/>
    </row>
    <row r="147" spans="1:14" ht="12.75" customHeight="1" x14ac:dyDescent="0.2">
      <c r="A147" s="216"/>
      <c r="B147" s="213" t="s">
        <v>482</v>
      </c>
      <c r="C147" s="213"/>
      <c r="D147" s="213"/>
      <c r="E147" s="213"/>
      <c r="F147" s="64"/>
      <c r="G147" s="64"/>
      <c r="H147" s="118" t="s">
        <v>439</v>
      </c>
      <c r="I147" s="214"/>
      <c r="J147" s="214"/>
      <c r="K147" s="64"/>
      <c r="L147" s="64"/>
      <c r="M147" s="64"/>
      <c r="N147" s="64"/>
    </row>
    <row r="148" spans="1:14" ht="12.75" customHeight="1" x14ac:dyDescent="0.2">
      <c r="A148" s="216"/>
      <c r="B148" s="213" t="s">
        <v>483</v>
      </c>
      <c r="C148" s="213"/>
      <c r="D148" s="213"/>
      <c r="E148" s="213"/>
      <c r="F148" s="64"/>
      <c r="G148" s="64"/>
      <c r="H148" s="118" t="s">
        <v>439</v>
      </c>
      <c r="I148" s="214"/>
      <c r="J148" s="214"/>
      <c r="K148" s="64"/>
      <c r="L148" s="64"/>
      <c r="M148" s="64"/>
      <c r="N148" s="64"/>
    </row>
    <row r="149" spans="1:14" ht="12.75" customHeight="1" x14ac:dyDescent="0.2">
      <c r="A149" s="216"/>
      <c r="B149" s="213" t="s">
        <v>484</v>
      </c>
      <c r="C149" s="213"/>
      <c r="D149" s="213"/>
      <c r="E149" s="213"/>
      <c r="F149" s="64"/>
      <c r="G149" s="64"/>
      <c r="H149" s="118" t="s">
        <v>439</v>
      </c>
      <c r="I149" s="214"/>
      <c r="J149" s="214"/>
      <c r="K149" s="64"/>
      <c r="L149" s="64"/>
      <c r="M149" s="64"/>
      <c r="N149" s="64"/>
    </row>
    <row r="150" spans="1:14" ht="12.75" customHeight="1" x14ac:dyDescent="0.2">
      <c r="A150" s="216"/>
      <c r="B150" s="213" t="s">
        <v>485</v>
      </c>
      <c r="C150" s="213"/>
      <c r="D150" s="213"/>
      <c r="E150" s="213"/>
      <c r="F150" s="64"/>
      <c r="G150" s="64"/>
      <c r="H150" s="118" t="s">
        <v>439</v>
      </c>
      <c r="I150" s="214"/>
      <c r="J150" s="214"/>
      <c r="K150" s="64"/>
      <c r="L150" s="64"/>
      <c r="M150" s="64"/>
      <c r="N150" s="64"/>
    </row>
    <row r="151" spans="1:14" ht="12.75" customHeight="1" x14ac:dyDescent="0.2">
      <c r="A151" s="216"/>
      <c r="B151" s="213" t="s">
        <v>486</v>
      </c>
      <c r="C151" s="213"/>
      <c r="D151" s="213"/>
      <c r="E151" s="213"/>
      <c r="F151" s="64"/>
      <c r="G151" s="64"/>
      <c r="H151" s="118" t="s">
        <v>439</v>
      </c>
      <c r="I151" s="214"/>
      <c r="J151" s="214"/>
      <c r="K151" s="64"/>
      <c r="L151" s="64"/>
      <c r="M151" s="64"/>
      <c r="N151" s="64"/>
    </row>
    <row r="152" spans="1:14" ht="12.75" customHeight="1" x14ac:dyDescent="0.2">
      <c r="A152" s="216"/>
      <c r="B152" s="215" t="s">
        <v>487</v>
      </c>
      <c r="C152" s="215"/>
      <c r="D152" s="215"/>
      <c r="E152" s="215"/>
      <c r="F152" s="64"/>
      <c r="G152" s="64"/>
      <c r="H152" s="118" t="s">
        <v>439</v>
      </c>
      <c r="I152" s="214"/>
      <c r="J152" s="214"/>
      <c r="K152" s="64"/>
      <c r="L152" s="64"/>
      <c r="M152" s="64"/>
      <c r="N152" s="64"/>
    </row>
    <row r="153" spans="1:14" ht="12.75" customHeight="1" x14ac:dyDescent="0.2">
      <c r="A153" s="216"/>
      <c r="B153" s="215" t="s">
        <v>488</v>
      </c>
      <c r="C153" s="215"/>
      <c r="D153" s="215"/>
      <c r="E153" s="215"/>
      <c r="H153" s="118" t="s">
        <v>439</v>
      </c>
      <c r="I153" s="214"/>
      <c r="J153" s="214"/>
    </row>
    <row r="154" spans="1:14" ht="12.75" customHeight="1" x14ac:dyDescent="0.2">
      <c r="A154" s="216"/>
      <c r="B154" s="215" t="s">
        <v>489</v>
      </c>
      <c r="C154" s="215"/>
      <c r="D154" s="215"/>
      <c r="E154" s="215"/>
      <c r="H154" s="118" t="s">
        <v>439</v>
      </c>
      <c r="I154" s="214"/>
      <c r="J154" s="214"/>
    </row>
    <row r="155" spans="1:14" ht="12.75" customHeight="1" x14ac:dyDescent="0.2">
      <c r="A155" s="216"/>
      <c r="B155" s="215" t="s">
        <v>490</v>
      </c>
      <c r="C155" s="215"/>
      <c r="D155" s="215"/>
      <c r="E155" s="215"/>
      <c r="H155" s="118" t="s">
        <v>439</v>
      </c>
      <c r="I155" s="214"/>
      <c r="J155" s="214"/>
    </row>
    <row r="156" spans="1:14" ht="12.75" customHeight="1" x14ac:dyDescent="0.2">
      <c r="A156" s="216"/>
      <c r="B156" s="215" t="s">
        <v>491</v>
      </c>
      <c r="C156" s="215"/>
      <c r="D156" s="215"/>
      <c r="E156" s="215"/>
      <c r="H156" s="118" t="s">
        <v>439</v>
      </c>
      <c r="I156" s="214"/>
      <c r="J156" s="214"/>
    </row>
    <row r="157" spans="1:14" ht="22.35" customHeight="1" x14ac:dyDescent="0.2">
      <c r="A157" s="117" t="s">
        <v>492</v>
      </c>
      <c r="B157" s="213" t="s">
        <v>493</v>
      </c>
      <c r="C157" s="213"/>
      <c r="D157" s="213"/>
      <c r="E157" s="213"/>
      <c r="F157" s="64"/>
      <c r="G157" s="64"/>
      <c r="H157" s="118" t="s">
        <v>439</v>
      </c>
      <c r="I157" s="214"/>
      <c r="J157" s="214"/>
    </row>
    <row r="158" spans="1:14" ht="22.35" customHeight="1" x14ac:dyDescent="0.2">
      <c r="A158" s="117" t="s">
        <v>494</v>
      </c>
      <c r="B158" s="213" t="s">
        <v>495</v>
      </c>
      <c r="C158" s="213"/>
      <c r="D158" s="213"/>
      <c r="E158" s="213"/>
      <c r="F158" s="64"/>
      <c r="G158" s="64"/>
      <c r="H158" s="118" t="s">
        <v>439</v>
      </c>
      <c r="I158" s="214"/>
      <c r="J158" s="214"/>
    </row>
    <row r="159" spans="1:14" ht="22.35" customHeight="1" x14ac:dyDescent="0.2">
      <c r="A159" s="117" t="s">
        <v>496</v>
      </c>
      <c r="B159" s="213" t="s">
        <v>497</v>
      </c>
      <c r="C159" s="213"/>
      <c r="D159" s="213"/>
      <c r="E159" s="213"/>
      <c r="F159" s="64"/>
      <c r="G159" s="64"/>
      <c r="H159" s="118" t="s">
        <v>439</v>
      </c>
      <c r="I159" s="214"/>
      <c r="J159" s="214"/>
    </row>
    <row r="160" spans="1:14" x14ac:dyDescent="0.2">
      <c r="A160" s="117" t="s">
        <v>498</v>
      </c>
      <c r="B160" s="215"/>
      <c r="C160" s="215"/>
      <c r="D160" s="215"/>
      <c r="E160" s="215"/>
      <c r="F160" s="64"/>
      <c r="G160" s="64"/>
      <c r="H160" s="118" t="s">
        <v>439</v>
      </c>
      <c r="I160" s="214"/>
      <c r="J160" s="214"/>
    </row>
    <row r="161" spans="1:10" x14ac:dyDescent="0.2">
      <c r="A161" s="117" t="s">
        <v>499</v>
      </c>
      <c r="B161" s="215"/>
      <c r="C161" s="215"/>
      <c r="D161" s="215"/>
      <c r="E161" s="215"/>
      <c r="F161" s="64"/>
      <c r="G161" s="64"/>
      <c r="H161" s="118" t="s">
        <v>439</v>
      </c>
      <c r="I161" s="214"/>
      <c r="J161" s="214"/>
    </row>
    <row r="162" spans="1:10" x14ac:dyDescent="0.2">
      <c r="A162" s="117" t="s">
        <v>500</v>
      </c>
      <c r="B162" s="215"/>
      <c r="C162" s="215"/>
      <c r="D162" s="215"/>
      <c r="E162" s="215"/>
      <c r="F162" s="64"/>
      <c r="G162" s="64"/>
      <c r="H162" s="118" t="s">
        <v>439</v>
      </c>
      <c r="I162" s="214"/>
      <c r="J162" s="214"/>
    </row>
    <row r="163" spans="1:10" x14ac:dyDescent="0.2">
      <c r="A163" s="117" t="s">
        <v>501</v>
      </c>
      <c r="B163" s="215"/>
      <c r="C163" s="215"/>
      <c r="D163" s="215"/>
      <c r="E163" s="215"/>
      <c r="F163" s="64"/>
      <c r="G163" s="64"/>
      <c r="H163" s="118" t="s">
        <v>439</v>
      </c>
      <c r="I163" s="214"/>
      <c r="J163" s="214"/>
    </row>
    <row r="164" spans="1:10" x14ac:dyDescent="0.2">
      <c r="A164" s="117" t="s">
        <v>502</v>
      </c>
      <c r="B164" s="215"/>
      <c r="C164" s="215"/>
      <c r="D164" s="215"/>
      <c r="E164" s="215"/>
      <c r="F164" s="64"/>
      <c r="G164" s="64"/>
      <c r="H164" s="118" t="s">
        <v>439</v>
      </c>
      <c r="I164" s="214"/>
      <c r="J164" s="214"/>
    </row>
    <row r="165" spans="1:10" x14ac:dyDescent="0.2">
      <c r="A165" s="209" t="s">
        <v>503</v>
      </c>
      <c r="B165" s="209"/>
      <c r="C165" s="209"/>
      <c r="D165" s="209"/>
      <c r="E165" s="209"/>
      <c r="F165" s="209"/>
      <c r="G165" s="209"/>
      <c r="H165" s="209"/>
      <c r="I165" s="253">
        <f>SUM(I139:I164)</f>
        <v>0</v>
      </c>
      <c r="J165" s="254"/>
    </row>
    <row r="166" spans="1:10" x14ac:dyDescent="0.2">
      <c r="A166" s="64"/>
      <c r="B166" s="64"/>
      <c r="C166" s="64"/>
      <c r="D166" s="64"/>
      <c r="E166" s="64"/>
      <c r="F166" s="64"/>
      <c r="G166" s="64"/>
      <c r="H166" s="64"/>
      <c r="I166" s="64"/>
      <c r="J166" s="64"/>
    </row>
    <row r="167" spans="1:10" x14ac:dyDescent="0.2">
      <c r="A167" s="210" t="s">
        <v>504</v>
      </c>
      <c r="B167" s="210"/>
      <c r="C167" s="210"/>
      <c r="D167" s="210"/>
      <c r="E167" s="210"/>
      <c r="F167" s="210"/>
      <c r="G167" s="210"/>
      <c r="H167" s="210"/>
      <c r="I167" s="210"/>
      <c r="J167" s="210"/>
    </row>
    <row r="168" spans="1:10" ht="12.75" customHeight="1" x14ac:dyDescent="0.2">
      <c r="A168" s="212" t="s">
        <v>505</v>
      </c>
      <c r="B168" s="212"/>
      <c r="C168" s="212"/>
      <c r="D168" s="212"/>
      <c r="E168" s="212"/>
      <c r="F168" s="212"/>
      <c r="G168" s="212"/>
      <c r="H168" s="212"/>
      <c r="I168" s="212"/>
      <c r="J168" s="212"/>
    </row>
    <row r="169" spans="1:10" ht="12.75" customHeight="1" x14ac:dyDescent="0.2">
      <c r="A169" s="212" t="s">
        <v>436</v>
      </c>
      <c r="B169" s="212"/>
      <c r="C169" s="212"/>
      <c r="D169" s="212"/>
      <c r="E169" s="212"/>
      <c r="F169" s="212"/>
      <c r="G169" s="212"/>
      <c r="H169" s="212"/>
      <c r="I169" s="212"/>
      <c r="J169" s="212"/>
    </row>
    <row r="170" spans="1:10" ht="23.1" customHeight="1" x14ac:dyDescent="0.2">
      <c r="A170" s="218" t="s">
        <v>506</v>
      </c>
      <c r="B170" s="219" t="s">
        <v>507</v>
      </c>
      <c r="C170" s="219"/>
      <c r="D170" s="219"/>
      <c r="E170" s="219"/>
      <c r="F170" s="64"/>
      <c r="G170" s="64"/>
      <c r="H170" s="118" t="s">
        <v>439</v>
      </c>
      <c r="I170" s="214"/>
      <c r="J170" s="214"/>
    </row>
    <row r="171" spans="1:10" ht="12.75" customHeight="1" x14ac:dyDescent="0.2">
      <c r="A171" s="218"/>
      <c r="B171" s="219" t="s">
        <v>508</v>
      </c>
      <c r="C171" s="219"/>
      <c r="D171" s="219"/>
      <c r="E171" s="219"/>
      <c r="F171" s="64"/>
      <c r="G171" s="64"/>
      <c r="H171" s="118" t="s">
        <v>439</v>
      </c>
      <c r="I171" s="214"/>
      <c r="J171" s="214"/>
    </row>
    <row r="172" spans="1:10" ht="12.75" customHeight="1" x14ac:dyDescent="0.2">
      <c r="A172" s="218"/>
      <c r="B172" s="219" t="s">
        <v>509</v>
      </c>
      <c r="C172" s="219"/>
      <c r="D172" s="219"/>
      <c r="E172" s="219"/>
      <c r="H172" s="118" t="s">
        <v>439</v>
      </c>
      <c r="I172" s="214"/>
      <c r="J172" s="214"/>
    </row>
    <row r="173" spans="1:10" ht="12.75" customHeight="1" x14ac:dyDescent="0.2">
      <c r="A173" s="218"/>
      <c r="B173" s="219" t="s">
        <v>510</v>
      </c>
      <c r="C173" s="219"/>
      <c r="D173" s="219"/>
      <c r="E173" s="219"/>
      <c r="H173" s="118" t="s">
        <v>439</v>
      </c>
      <c r="I173" s="214"/>
      <c r="J173" s="214"/>
    </row>
    <row r="174" spans="1:10" ht="12.75" customHeight="1" x14ac:dyDescent="0.2">
      <c r="A174" s="218"/>
      <c r="B174" s="219" t="s">
        <v>511</v>
      </c>
      <c r="C174" s="219"/>
      <c r="D174" s="219"/>
      <c r="E174" s="219"/>
      <c r="H174" s="118" t="s">
        <v>439</v>
      </c>
      <c r="I174" s="214"/>
      <c r="J174" s="214"/>
    </row>
    <row r="175" spans="1:10" ht="12.75" customHeight="1" x14ac:dyDescent="0.2">
      <c r="A175" s="218"/>
      <c r="B175" s="213" t="s">
        <v>512</v>
      </c>
      <c r="C175" s="213"/>
      <c r="D175" s="213"/>
      <c r="E175" s="213"/>
      <c r="F175" s="64"/>
      <c r="G175" s="64"/>
      <c r="H175" s="118" t="s">
        <v>439</v>
      </c>
      <c r="I175" s="214"/>
      <c r="J175" s="214"/>
    </row>
    <row r="176" spans="1:10" ht="12.75" customHeight="1" x14ac:dyDescent="0.2">
      <c r="A176" s="218"/>
      <c r="B176" s="213" t="s">
        <v>513</v>
      </c>
      <c r="C176" s="213"/>
      <c r="D176" s="213"/>
      <c r="E176" s="213"/>
      <c r="H176" s="118" t="s">
        <v>439</v>
      </c>
      <c r="I176" s="214"/>
      <c r="J176" s="214"/>
    </row>
    <row r="177" spans="1:13" ht="12.75" customHeight="1" x14ac:dyDescent="0.2">
      <c r="A177" s="218"/>
      <c r="B177" s="213" t="s">
        <v>514</v>
      </c>
      <c r="C177" s="213"/>
      <c r="D177" s="213"/>
      <c r="E177" s="213"/>
      <c r="H177" s="118" t="s">
        <v>439</v>
      </c>
      <c r="I177" s="214"/>
      <c r="J177" s="214"/>
    </row>
    <row r="178" spans="1:13" ht="12.75" customHeight="1" x14ac:dyDescent="0.2">
      <c r="A178" s="218"/>
      <c r="B178" s="213" t="s">
        <v>515</v>
      </c>
      <c r="C178" s="213"/>
      <c r="D178" s="213"/>
      <c r="E178" s="213"/>
      <c r="H178" s="118" t="s">
        <v>439</v>
      </c>
      <c r="I178" s="214"/>
      <c r="J178" s="214"/>
    </row>
    <row r="179" spans="1:13" ht="22.35" customHeight="1" x14ac:dyDescent="0.2">
      <c r="A179" s="218"/>
      <c r="B179" s="213" t="s">
        <v>516</v>
      </c>
      <c r="C179" s="213"/>
      <c r="D179" s="213"/>
      <c r="E179" s="213"/>
      <c r="H179" s="118" t="s">
        <v>439</v>
      </c>
      <c r="I179" s="214"/>
      <c r="J179" s="214"/>
    </row>
    <row r="180" spans="1:13" ht="12.75" customHeight="1" x14ac:dyDescent="0.2">
      <c r="A180" s="218"/>
      <c r="B180" s="215" t="s">
        <v>517</v>
      </c>
      <c r="C180" s="215"/>
      <c r="D180" s="215"/>
      <c r="E180" s="215"/>
      <c r="H180" s="118" t="s">
        <v>439</v>
      </c>
      <c r="I180" s="214"/>
      <c r="J180" s="214"/>
    </row>
    <row r="181" spans="1:13" ht="12.75" customHeight="1" x14ac:dyDescent="0.2">
      <c r="A181" s="218"/>
      <c r="B181" s="215" t="s">
        <v>518</v>
      </c>
      <c r="C181" s="215"/>
      <c r="D181" s="215"/>
      <c r="E181" s="215"/>
      <c r="H181" s="118" t="s">
        <v>439</v>
      </c>
      <c r="I181" s="214"/>
      <c r="J181" s="214"/>
    </row>
    <row r="182" spans="1:13" ht="12.75" customHeight="1" x14ac:dyDescent="0.2">
      <c r="A182" s="218"/>
      <c r="B182" s="215" t="s">
        <v>519</v>
      </c>
      <c r="C182" s="215"/>
      <c r="D182" s="215"/>
      <c r="E182" s="215"/>
      <c r="H182" s="118" t="s">
        <v>439</v>
      </c>
      <c r="I182" s="214"/>
      <c r="J182" s="214"/>
    </row>
    <row r="183" spans="1:13" ht="12.75" customHeight="1" x14ac:dyDescent="0.2">
      <c r="A183" s="218"/>
      <c r="B183" s="215" t="s">
        <v>520</v>
      </c>
      <c r="C183" s="215"/>
      <c r="D183" s="215"/>
      <c r="E183" s="215"/>
      <c r="H183" s="118" t="s">
        <v>439</v>
      </c>
      <c r="I183" s="214"/>
      <c r="J183" s="214"/>
    </row>
    <row r="184" spans="1:13" ht="12.75" customHeight="1" x14ac:dyDescent="0.2">
      <c r="A184" s="218"/>
      <c r="B184" s="215" t="s">
        <v>521</v>
      </c>
      <c r="C184" s="215"/>
      <c r="D184" s="215"/>
      <c r="E184" s="215"/>
      <c r="H184" s="118" t="s">
        <v>439</v>
      </c>
      <c r="I184" s="214"/>
      <c r="J184" s="214"/>
    </row>
    <row r="185" spans="1:13" x14ac:dyDescent="0.2">
      <c r="A185" s="209" t="s">
        <v>522</v>
      </c>
      <c r="B185" s="209"/>
      <c r="C185" s="209"/>
      <c r="D185" s="209"/>
      <c r="E185" s="209"/>
      <c r="F185" s="209"/>
      <c r="G185" s="209"/>
      <c r="H185" s="209"/>
      <c r="I185" s="253">
        <f>SUM(I170:I184)</f>
        <v>0</v>
      </c>
      <c r="J185" s="254"/>
    </row>
    <row r="186" spans="1:13" x14ac:dyDescent="0.2">
      <c r="E186" s="64"/>
    </row>
    <row r="187" spans="1:13" x14ac:dyDescent="0.2">
      <c r="A187" s="210" t="s">
        <v>523</v>
      </c>
      <c r="B187" s="210"/>
      <c r="C187" s="210"/>
      <c r="D187" s="210"/>
      <c r="E187" s="210"/>
      <c r="F187" s="210"/>
      <c r="G187" s="210"/>
      <c r="H187" s="210"/>
      <c r="I187" s="210"/>
      <c r="J187" s="210"/>
      <c r="K187" s="64"/>
      <c r="L187" s="64"/>
      <c r="M187" s="64"/>
    </row>
    <row r="188" spans="1:13" ht="12.75" customHeight="1" x14ac:dyDescent="0.2">
      <c r="A188" s="212" t="s">
        <v>524</v>
      </c>
      <c r="B188" s="212"/>
      <c r="C188" s="212"/>
      <c r="D188" s="212"/>
      <c r="E188" s="212"/>
      <c r="F188" s="212"/>
      <c r="G188" s="212"/>
      <c r="H188" s="212"/>
      <c r="I188" s="212"/>
      <c r="J188" s="212"/>
      <c r="K188" s="64"/>
      <c r="L188" s="64"/>
      <c r="M188" s="64"/>
    </row>
    <row r="189" spans="1:13" ht="12.75" customHeight="1" x14ac:dyDescent="0.2">
      <c r="A189" s="212" t="s">
        <v>436</v>
      </c>
      <c r="B189" s="212"/>
      <c r="C189" s="212"/>
      <c r="D189" s="212"/>
      <c r="E189" s="212"/>
      <c r="F189" s="212"/>
      <c r="G189" s="212"/>
      <c r="H189" s="212"/>
      <c r="I189" s="212"/>
      <c r="J189" s="212"/>
      <c r="K189" s="64"/>
      <c r="L189" s="64"/>
      <c r="M189" s="64"/>
    </row>
    <row r="190" spans="1:13" ht="12.75" customHeight="1" x14ac:dyDescent="0.2">
      <c r="A190" s="218" t="s">
        <v>525</v>
      </c>
      <c r="B190" s="220" t="s">
        <v>526</v>
      </c>
      <c r="C190" s="220"/>
      <c r="D190" s="220"/>
      <c r="E190" s="220"/>
      <c r="H190" s="118" t="s">
        <v>439</v>
      </c>
      <c r="I190" s="214"/>
      <c r="J190" s="214"/>
    </row>
    <row r="191" spans="1:13" ht="12.75" customHeight="1" x14ac:dyDescent="0.2">
      <c r="A191" s="218"/>
      <c r="B191" s="220" t="s">
        <v>527</v>
      </c>
      <c r="C191" s="220"/>
      <c r="D191" s="220"/>
      <c r="E191" s="220"/>
      <c r="H191" s="118" t="s">
        <v>439</v>
      </c>
      <c r="I191" s="214"/>
      <c r="J191" s="214"/>
    </row>
    <row r="192" spans="1:13" ht="12.75" customHeight="1" x14ac:dyDescent="0.2">
      <c r="A192" s="218"/>
      <c r="B192" s="220" t="s">
        <v>528</v>
      </c>
      <c r="C192" s="220"/>
      <c r="D192" s="220"/>
      <c r="E192" s="220"/>
      <c r="H192" s="118" t="s">
        <v>439</v>
      </c>
      <c r="I192" s="214"/>
      <c r="J192" s="214"/>
    </row>
    <row r="193" spans="1:10" ht="12.75" customHeight="1" x14ac:dyDescent="0.2">
      <c r="A193" s="218"/>
      <c r="B193" s="220" t="s">
        <v>529</v>
      </c>
      <c r="C193" s="220"/>
      <c r="D193" s="220"/>
      <c r="E193" s="220"/>
      <c r="H193" s="118" t="s">
        <v>439</v>
      </c>
      <c r="I193" s="214"/>
      <c r="J193" s="214"/>
    </row>
    <row r="194" spans="1:10" ht="12.75" customHeight="1" x14ac:dyDescent="0.2">
      <c r="A194" s="218"/>
      <c r="B194" s="215" t="s">
        <v>530</v>
      </c>
      <c r="C194" s="215"/>
      <c r="D194" s="215"/>
      <c r="E194" s="215"/>
      <c r="H194" s="118" t="s">
        <v>439</v>
      </c>
      <c r="I194" s="214"/>
      <c r="J194" s="214"/>
    </row>
    <row r="195" spans="1:10" ht="12.75" customHeight="1" x14ac:dyDescent="0.2">
      <c r="A195" s="218"/>
      <c r="B195" s="215" t="s">
        <v>531</v>
      </c>
      <c r="C195" s="215"/>
      <c r="D195" s="215"/>
      <c r="E195" s="215"/>
      <c r="H195" s="118" t="s">
        <v>439</v>
      </c>
      <c r="I195" s="214"/>
      <c r="J195" s="214"/>
    </row>
    <row r="196" spans="1:10" ht="12.75" customHeight="1" x14ac:dyDescent="0.2">
      <c r="A196" s="218"/>
      <c r="B196" s="215" t="s">
        <v>532</v>
      </c>
      <c r="C196" s="215"/>
      <c r="D196" s="215"/>
      <c r="E196" s="215"/>
      <c r="H196" s="118" t="s">
        <v>439</v>
      </c>
      <c r="I196" s="214"/>
      <c r="J196" s="214"/>
    </row>
    <row r="197" spans="1:10" ht="12.75" customHeight="1" x14ac:dyDescent="0.2">
      <c r="A197" s="218"/>
      <c r="B197" s="215" t="s">
        <v>517</v>
      </c>
      <c r="C197" s="215"/>
      <c r="D197" s="215"/>
      <c r="E197" s="215"/>
      <c r="H197" s="118" t="s">
        <v>439</v>
      </c>
      <c r="I197" s="214"/>
      <c r="J197" s="214"/>
    </row>
    <row r="198" spans="1:10" ht="12.75" customHeight="1" x14ac:dyDescent="0.2">
      <c r="A198" s="218"/>
      <c r="B198" s="215" t="s">
        <v>518</v>
      </c>
      <c r="C198" s="215"/>
      <c r="D198" s="215"/>
      <c r="E198" s="215"/>
      <c r="H198" s="118" t="s">
        <v>439</v>
      </c>
      <c r="I198" s="214"/>
      <c r="J198" s="214"/>
    </row>
    <row r="199" spans="1:10" x14ac:dyDescent="0.2">
      <c r="A199" s="221" t="s">
        <v>533</v>
      </c>
      <c r="B199" s="221"/>
      <c r="C199" s="221"/>
      <c r="D199" s="221"/>
      <c r="E199" s="221"/>
      <c r="F199" s="221"/>
      <c r="G199" s="221"/>
      <c r="H199" s="221"/>
      <c r="I199" s="253">
        <f>SUM(I190:I198)</f>
        <v>0</v>
      </c>
      <c r="J199" s="254"/>
    </row>
    <row r="200" spans="1:10" x14ac:dyDescent="0.2">
      <c r="B200" s="64"/>
      <c r="C200" s="64"/>
    </row>
    <row r="201" spans="1:10" x14ac:dyDescent="0.2">
      <c r="A201" s="210" t="s">
        <v>534</v>
      </c>
      <c r="B201" s="210"/>
      <c r="C201" s="210"/>
      <c r="D201" s="210"/>
      <c r="E201" s="210"/>
      <c r="F201" s="210"/>
      <c r="G201" s="210"/>
      <c r="H201" s="210"/>
      <c r="I201" s="210"/>
      <c r="J201" s="210"/>
    </row>
    <row r="202" spans="1:10" ht="12.75" customHeight="1" x14ac:dyDescent="0.2">
      <c r="A202" s="222" t="s">
        <v>535</v>
      </c>
      <c r="B202" s="222"/>
      <c r="C202" s="222"/>
      <c r="D202" s="222"/>
      <c r="E202" s="222"/>
      <c r="F202" s="222"/>
      <c r="G202" s="222"/>
      <c r="H202" s="222"/>
      <c r="I202" s="222"/>
      <c r="J202" s="222"/>
    </row>
    <row r="203" spans="1:10" ht="12.75" customHeight="1" x14ac:dyDescent="0.2">
      <c r="A203" s="212" t="s">
        <v>436</v>
      </c>
      <c r="B203" s="212"/>
      <c r="C203" s="212"/>
      <c r="D203" s="212"/>
      <c r="E203" s="212"/>
      <c r="F203" s="212"/>
      <c r="G203" s="212"/>
      <c r="H203" s="212"/>
      <c r="I203" s="212"/>
      <c r="J203" s="212"/>
    </row>
    <row r="204" spans="1:10" ht="23.1" customHeight="1" x14ac:dyDescent="0.2">
      <c r="A204" s="121"/>
      <c r="B204" s="219" t="s">
        <v>536</v>
      </c>
      <c r="C204" s="219"/>
      <c r="D204" s="219"/>
      <c r="E204" s="219"/>
      <c r="F204" s="64"/>
      <c r="G204" s="64"/>
      <c r="H204" s="118" t="s">
        <v>439</v>
      </c>
      <c r="I204" s="214"/>
      <c r="J204" s="214"/>
    </row>
    <row r="205" spans="1:10" ht="12.75" customHeight="1" x14ac:dyDescent="0.2">
      <c r="A205" s="121"/>
      <c r="B205" s="219" t="s">
        <v>537</v>
      </c>
      <c r="C205" s="219"/>
      <c r="D205" s="219"/>
      <c r="E205" s="219"/>
      <c r="F205" s="64"/>
      <c r="G205" s="64"/>
      <c r="H205" s="118" t="s">
        <v>439</v>
      </c>
      <c r="I205" s="214"/>
      <c r="J205" s="214"/>
    </row>
    <row r="206" spans="1:10" ht="12.75" customHeight="1" x14ac:dyDescent="0.2">
      <c r="A206" s="121"/>
      <c r="B206" s="219" t="s">
        <v>538</v>
      </c>
      <c r="C206" s="219"/>
      <c r="D206" s="219"/>
      <c r="E206" s="219"/>
      <c r="F206" s="64"/>
      <c r="G206" s="64"/>
      <c r="H206" s="118" t="s">
        <v>439</v>
      </c>
      <c r="I206" s="214"/>
      <c r="J206" s="214"/>
    </row>
    <row r="207" spans="1:10" ht="12.75" customHeight="1" x14ac:dyDescent="0.2">
      <c r="A207" s="121"/>
      <c r="B207" s="213" t="s">
        <v>539</v>
      </c>
      <c r="C207" s="213"/>
      <c r="D207" s="213"/>
      <c r="E207" s="213"/>
      <c r="F207" s="64"/>
      <c r="G207" s="64"/>
      <c r="H207" s="118" t="s">
        <v>439</v>
      </c>
      <c r="I207" s="214"/>
      <c r="J207" s="214"/>
    </row>
    <row r="208" spans="1:10" ht="12.75" customHeight="1" x14ac:dyDescent="0.2">
      <c r="A208" s="121"/>
      <c r="B208" s="215" t="s">
        <v>530</v>
      </c>
      <c r="C208" s="215"/>
      <c r="D208" s="215"/>
      <c r="E208" s="215"/>
      <c r="F208" s="64"/>
      <c r="G208" s="64"/>
      <c r="H208" s="118" t="s">
        <v>439</v>
      </c>
      <c r="I208" s="214"/>
      <c r="J208" s="214"/>
    </row>
    <row r="209" spans="1:10" ht="12.75" customHeight="1" x14ac:dyDescent="0.2">
      <c r="A209" s="30"/>
      <c r="B209" s="215" t="s">
        <v>531</v>
      </c>
      <c r="C209" s="215"/>
      <c r="D209" s="215"/>
      <c r="E209" s="215"/>
      <c r="H209" s="118" t="s">
        <v>439</v>
      </c>
      <c r="I209" s="214"/>
      <c r="J209" s="214"/>
    </row>
    <row r="210" spans="1:10" ht="12.75" customHeight="1" x14ac:dyDescent="0.2">
      <c r="A210" s="30"/>
      <c r="B210" s="215" t="s">
        <v>532</v>
      </c>
      <c r="C210" s="215"/>
      <c r="D210" s="215"/>
      <c r="E210" s="215"/>
      <c r="H210" s="118" t="s">
        <v>439</v>
      </c>
      <c r="I210" s="214"/>
      <c r="J210" s="214"/>
    </row>
    <row r="211" spans="1:10" ht="12.75" customHeight="1" x14ac:dyDescent="0.2">
      <c r="A211" s="30"/>
      <c r="B211" s="215" t="s">
        <v>517</v>
      </c>
      <c r="C211" s="215"/>
      <c r="D211" s="215"/>
      <c r="E211" s="215"/>
      <c r="H211" s="118" t="s">
        <v>439</v>
      </c>
      <c r="I211" s="214"/>
      <c r="J211" s="214"/>
    </row>
    <row r="212" spans="1:10" ht="12.75" customHeight="1" x14ac:dyDescent="0.2">
      <c r="A212" s="30"/>
      <c r="B212" s="215" t="s">
        <v>518</v>
      </c>
      <c r="C212" s="215"/>
      <c r="D212" s="215"/>
      <c r="E212" s="215"/>
      <c r="H212" s="118" t="s">
        <v>439</v>
      </c>
      <c r="I212" s="214"/>
      <c r="J212" s="214"/>
    </row>
    <row r="213" spans="1:10" x14ac:dyDescent="0.2">
      <c r="A213" s="209" t="s">
        <v>540</v>
      </c>
      <c r="B213" s="209"/>
      <c r="C213" s="209"/>
      <c r="D213" s="209"/>
      <c r="E213" s="209"/>
      <c r="F213" s="209"/>
      <c r="G213" s="209"/>
      <c r="H213" s="209"/>
      <c r="I213" s="253">
        <f>SUM(I204:I212)</f>
        <v>0</v>
      </c>
      <c r="J213" s="254"/>
    </row>
    <row r="214" spans="1:10" x14ac:dyDescent="0.2">
      <c r="A214" s="64"/>
      <c r="B214" s="64"/>
      <c r="C214" s="64"/>
      <c r="D214" s="64"/>
      <c r="E214" s="64"/>
      <c r="F214" s="64"/>
      <c r="G214" s="64"/>
      <c r="H214" s="64"/>
      <c r="I214" s="64"/>
      <c r="J214" s="64"/>
    </row>
    <row r="215" spans="1:10" x14ac:dyDescent="0.2">
      <c r="A215" s="210" t="s">
        <v>541</v>
      </c>
      <c r="B215" s="210"/>
      <c r="C215" s="210"/>
      <c r="D215" s="210"/>
      <c r="E215" s="210"/>
      <c r="F215" s="210"/>
      <c r="G215" s="210"/>
      <c r="H215" s="210"/>
      <c r="I215" s="210"/>
      <c r="J215" s="210"/>
    </row>
    <row r="216" spans="1:10" ht="12.75" customHeight="1" x14ac:dyDescent="0.2">
      <c r="A216" s="222" t="s">
        <v>542</v>
      </c>
      <c r="B216" s="222"/>
      <c r="C216" s="222"/>
      <c r="D216" s="222"/>
      <c r="E216" s="222"/>
      <c r="F216" s="222"/>
      <c r="G216" s="222"/>
      <c r="H216" s="222"/>
      <c r="I216" s="222"/>
      <c r="J216" s="222"/>
    </row>
    <row r="217" spans="1:10" ht="12.75" customHeight="1" x14ac:dyDescent="0.2">
      <c r="A217" s="212" t="s">
        <v>436</v>
      </c>
      <c r="B217" s="212"/>
      <c r="C217" s="212"/>
      <c r="D217" s="212"/>
      <c r="E217" s="212"/>
      <c r="F217" s="212"/>
      <c r="G217" s="212"/>
      <c r="H217" s="212"/>
      <c r="I217" s="212"/>
      <c r="J217" s="212"/>
    </row>
    <row r="218" spans="1:10" ht="12.75" customHeight="1" x14ac:dyDescent="0.2">
      <c r="A218" s="216" t="s">
        <v>543</v>
      </c>
      <c r="B218" s="213" t="s">
        <v>544</v>
      </c>
      <c r="C218" s="213"/>
      <c r="D218" s="213"/>
      <c r="E218" s="213"/>
      <c r="H218" s="118" t="s">
        <v>439</v>
      </c>
      <c r="I218" s="214"/>
      <c r="J218" s="214"/>
    </row>
    <row r="219" spans="1:10" ht="12.75" customHeight="1" x14ac:dyDescent="0.2">
      <c r="A219" s="216"/>
      <c r="B219" s="215" t="s">
        <v>545</v>
      </c>
      <c r="C219" s="215"/>
      <c r="D219" s="215"/>
      <c r="E219" s="215"/>
      <c r="H219" s="118" t="s">
        <v>439</v>
      </c>
      <c r="I219" s="214"/>
      <c r="J219" s="214"/>
    </row>
    <row r="220" spans="1:10" ht="12.75" customHeight="1" x14ac:dyDescent="0.2">
      <c r="A220" s="216"/>
      <c r="B220" s="215" t="s">
        <v>546</v>
      </c>
      <c r="C220" s="215"/>
      <c r="D220" s="215"/>
      <c r="E220" s="215"/>
      <c r="H220" s="118" t="s">
        <v>439</v>
      </c>
      <c r="I220" s="214"/>
      <c r="J220" s="214"/>
    </row>
    <row r="221" spans="1:10" ht="12.75" customHeight="1" x14ac:dyDescent="0.2">
      <c r="A221" s="216"/>
      <c r="B221" s="215" t="s">
        <v>547</v>
      </c>
      <c r="C221" s="215"/>
      <c r="D221" s="215"/>
      <c r="E221" s="215"/>
      <c r="H221" s="118" t="s">
        <v>439</v>
      </c>
      <c r="I221" s="214"/>
      <c r="J221" s="214"/>
    </row>
    <row r="222" spans="1:10" ht="12.75" customHeight="1" x14ac:dyDescent="0.2">
      <c r="A222" s="216"/>
      <c r="B222" s="215" t="s">
        <v>530</v>
      </c>
      <c r="C222" s="215"/>
      <c r="D222" s="215"/>
      <c r="E222" s="215"/>
      <c r="H222" s="118" t="s">
        <v>439</v>
      </c>
      <c r="I222" s="214"/>
      <c r="J222" s="214"/>
    </row>
    <row r="223" spans="1:10" ht="12.75" customHeight="1" x14ac:dyDescent="0.2">
      <c r="A223" s="216"/>
      <c r="B223" s="215" t="s">
        <v>531</v>
      </c>
      <c r="C223" s="215"/>
      <c r="D223" s="215"/>
      <c r="E223" s="215"/>
      <c r="H223" s="118" t="s">
        <v>439</v>
      </c>
      <c r="I223" s="214"/>
      <c r="J223" s="214"/>
    </row>
    <row r="224" spans="1:10" x14ac:dyDescent="0.2">
      <c r="A224" s="209" t="s">
        <v>548</v>
      </c>
      <c r="B224" s="209"/>
      <c r="C224" s="209"/>
      <c r="D224" s="209"/>
      <c r="E224" s="209"/>
      <c r="F224" s="209"/>
      <c r="G224" s="209"/>
      <c r="H224" s="209"/>
      <c r="I224" s="253">
        <f>SUM(I218:I223)</f>
        <v>0</v>
      </c>
      <c r="J224" s="254"/>
    </row>
    <row r="226" spans="1:10" x14ac:dyDescent="0.2">
      <c r="A226" s="200" t="str">
        <f>Disclaimer!A7</f>
        <v>Copyright © 2024 - M. Keuter - Some Rights Reserved</v>
      </c>
      <c r="B226" s="200"/>
      <c r="C226" s="200"/>
      <c r="D226" s="200"/>
      <c r="E226" s="200"/>
      <c r="F226" s="200"/>
      <c r="G226" s="200"/>
      <c r="H226" s="200"/>
      <c r="I226" s="200"/>
      <c r="J226" s="200"/>
    </row>
    <row r="235" spans="1:10" x14ac:dyDescent="0.2">
      <c r="B235" s="64"/>
      <c r="C235" s="64"/>
    </row>
    <row r="237" spans="1:10" x14ac:dyDescent="0.2">
      <c r="A237" s="64"/>
      <c r="B237" s="64"/>
      <c r="C237" s="64"/>
      <c r="D237" s="64"/>
      <c r="E237" s="64"/>
      <c r="F237" s="64"/>
      <c r="G237" s="64"/>
      <c r="H237" s="64"/>
      <c r="I237" s="64"/>
      <c r="J237" s="64"/>
    </row>
  </sheetData>
  <sheetProtection algorithmName="SHA-512" hashValue="SxrRn55MJ0LABcUZksTrSemZXQj3AoRccddDVMIkfmaShxA3vlzxh3+/j9Iif1qfOJu4O7MxUUjweQT+CoQcdw==" saltValue="hEKP9m/TJDU17rc+WkegxQ==" spinCount="100000" sheet="1" objects="1" scenarios="1"/>
  <mergeCells count="288">
    <mergeCell ref="A224:H224"/>
    <mergeCell ref="I224:J224"/>
    <mergeCell ref="A226:J226"/>
    <mergeCell ref="A218:A223"/>
    <mergeCell ref="B218:E218"/>
    <mergeCell ref="I218:J218"/>
    <mergeCell ref="B219:E219"/>
    <mergeCell ref="I219:J219"/>
    <mergeCell ref="B220:E220"/>
    <mergeCell ref="I220:J220"/>
    <mergeCell ref="B221:E221"/>
    <mergeCell ref="I221:J221"/>
    <mergeCell ref="B222:E222"/>
    <mergeCell ref="I222:J222"/>
    <mergeCell ref="B223:E223"/>
    <mergeCell ref="I223:J223"/>
    <mergeCell ref="B211:E211"/>
    <mergeCell ref="I211:J211"/>
    <mergeCell ref="B212:E212"/>
    <mergeCell ref="I212:J212"/>
    <mergeCell ref="A213:H213"/>
    <mergeCell ref="I213:J213"/>
    <mergeCell ref="A215:J215"/>
    <mergeCell ref="A216:J216"/>
    <mergeCell ref="A217:J217"/>
    <mergeCell ref="B206:E206"/>
    <mergeCell ref="I206:J206"/>
    <mergeCell ref="B207:E207"/>
    <mergeCell ref="I207:J207"/>
    <mergeCell ref="B208:E208"/>
    <mergeCell ref="I208:J208"/>
    <mergeCell ref="B209:E209"/>
    <mergeCell ref="I209:J209"/>
    <mergeCell ref="B210:E210"/>
    <mergeCell ref="I210:J210"/>
    <mergeCell ref="A199:H199"/>
    <mergeCell ref="I199:J199"/>
    <mergeCell ref="A201:J201"/>
    <mergeCell ref="A202:J202"/>
    <mergeCell ref="A203:J203"/>
    <mergeCell ref="B204:E204"/>
    <mergeCell ref="I204:J204"/>
    <mergeCell ref="B205:E205"/>
    <mergeCell ref="I205:J205"/>
    <mergeCell ref="A187:J187"/>
    <mergeCell ref="A188:J188"/>
    <mergeCell ref="A189:J189"/>
    <mergeCell ref="A190:A198"/>
    <mergeCell ref="B190:E190"/>
    <mergeCell ref="I190:J190"/>
    <mergeCell ref="B191:E191"/>
    <mergeCell ref="I191:J191"/>
    <mergeCell ref="B192:E192"/>
    <mergeCell ref="I192:J192"/>
    <mergeCell ref="B193:E193"/>
    <mergeCell ref="I193:J193"/>
    <mergeCell ref="B194:E194"/>
    <mergeCell ref="I194:J194"/>
    <mergeCell ref="B195:E195"/>
    <mergeCell ref="I195:J195"/>
    <mergeCell ref="B196:E196"/>
    <mergeCell ref="I196:J196"/>
    <mergeCell ref="B197:E197"/>
    <mergeCell ref="I197:J197"/>
    <mergeCell ref="B198:E198"/>
    <mergeCell ref="I198:J198"/>
    <mergeCell ref="I181:J181"/>
    <mergeCell ref="B182:E182"/>
    <mergeCell ref="I182:J182"/>
    <mergeCell ref="B183:E183"/>
    <mergeCell ref="I183:J183"/>
    <mergeCell ref="B184:E184"/>
    <mergeCell ref="I184:J184"/>
    <mergeCell ref="A185:H185"/>
    <mergeCell ref="I185:J185"/>
    <mergeCell ref="A170:A184"/>
    <mergeCell ref="B170:E170"/>
    <mergeCell ref="I170:J170"/>
    <mergeCell ref="B171:E171"/>
    <mergeCell ref="I171:J171"/>
    <mergeCell ref="B172:E172"/>
    <mergeCell ref="I172:J172"/>
    <mergeCell ref="B173:E173"/>
    <mergeCell ref="I173:J173"/>
    <mergeCell ref="B174:E174"/>
    <mergeCell ref="I174:J174"/>
    <mergeCell ref="B175:E175"/>
    <mergeCell ref="I175:J175"/>
    <mergeCell ref="B176:E176"/>
    <mergeCell ref="I176:J176"/>
    <mergeCell ref="B177:E177"/>
    <mergeCell ref="I177:J177"/>
    <mergeCell ref="B178:E178"/>
    <mergeCell ref="I178:J178"/>
    <mergeCell ref="B179:E179"/>
    <mergeCell ref="I179:J179"/>
    <mergeCell ref="B180:E180"/>
    <mergeCell ref="I180:J180"/>
    <mergeCell ref="B181:E181"/>
    <mergeCell ref="B163:E163"/>
    <mergeCell ref="I163:J163"/>
    <mergeCell ref="B164:E164"/>
    <mergeCell ref="I164:J164"/>
    <mergeCell ref="A165:H165"/>
    <mergeCell ref="I165:J165"/>
    <mergeCell ref="A167:J167"/>
    <mergeCell ref="A168:J168"/>
    <mergeCell ref="A169:J169"/>
    <mergeCell ref="B158:E158"/>
    <mergeCell ref="I158:J158"/>
    <mergeCell ref="B159:E159"/>
    <mergeCell ref="I159:J159"/>
    <mergeCell ref="B160:E160"/>
    <mergeCell ref="I160:J160"/>
    <mergeCell ref="B161:E161"/>
    <mergeCell ref="I161:J161"/>
    <mergeCell ref="B162:E162"/>
    <mergeCell ref="I162:J162"/>
    <mergeCell ref="B153:E153"/>
    <mergeCell ref="I153:J153"/>
    <mergeCell ref="B154:E154"/>
    <mergeCell ref="I154:J154"/>
    <mergeCell ref="B155:E155"/>
    <mergeCell ref="I155:J155"/>
    <mergeCell ref="B156:E156"/>
    <mergeCell ref="I156:J156"/>
    <mergeCell ref="B157:E157"/>
    <mergeCell ref="I157:J157"/>
    <mergeCell ref="I148:J148"/>
    <mergeCell ref="B149:E149"/>
    <mergeCell ref="I149:J149"/>
    <mergeCell ref="B150:E150"/>
    <mergeCell ref="I150:J150"/>
    <mergeCell ref="B151:E151"/>
    <mergeCell ref="I151:J151"/>
    <mergeCell ref="B152:E152"/>
    <mergeCell ref="I152:J152"/>
    <mergeCell ref="A135:J135"/>
    <mergeCell ref="A136:J136"/>
    <mergeCell ref="A137:J137"/>
    <mergeCell ref="A138:A156"/>
    <mergeCell ref="B138:J138"/>
    <mergeCell ref="B139:E139"/>
    <mergeCell ref="I139:J139"/>
    <mergeCell ref="B140:E140"/>
    <mergeCell ref="I140:J140"/>
    <mergeCell ref="B141:E141"/>
    <mergeCell ref="I141:J141"/>
    <mergeCell ref="B142:E142"/>
    <mergeCell ref="I142:J142"/>
    <mergeCell ref="B143:E143"/>
    <mergeCell ref="I143:J143"/>
    <mergeCell ref="B144:E144"/>
    <mergeCell ref="I144:J144"/>
    <mergeCell ref="B145:E145"/>
    <mergeCell ref="I145:J145"/>
    <mergeCell ref="B146:E146"/>
    <mergeCell ref="I146:J146"/>
    <mergeCell ref="B147:E147"/>
    <mergeCell ref="I147:J147"/>
    <mergeCell ref="B148:E148"/>
    <mergeCell ref="B129:E129"/>
    <mergeCell ref="I129:J129"/>
    <mergeCell ref="B130:E130"/>
    <mergeCell ref="I130:J130"/>
    <mergeCell ref="B131:E131"/>
    <mergeCell ref="I131:J131"/>
    <mergeCell ref="B132:E132"/>
    <mergeCell ref="I132:J132"/>
    <mergeCell ref="A133:H133"/>
    <mergeCell ref="I133:J133"/>
    <mergeCell ref="B124:E124"/>
    <mergeCell ref="I124:J124"/>
    <mergeCell ref="B125:E125"/>
    <mergeCell ref="I125:J125"/>
    <mergeCell ref="B126:E126"/>
    <mergeCell ref="I126:J126"/>
    <mergeCell ref="B127:E127"/>
    <mergeCell ref="I127:J127"/>
    <mergeCell ref="B128:E128"/>
    <mergeCell ref="I128:J128"/>
    <mergeCell ref="B119:E119"/>
    <mergeCell ref="I119:J119"/>
    <mergeCell ref="B120:E120"/>
    <mergeCell ref="I120:J120"/>
    <mergeCell ref="B121:E121"/>
    <mergeCell ref="I121:J121"/>
    <mergeCell ref="B122:E122"/>
    <mergeCell ref="I122:J122"/>
    <mergeCell ref="B123:E123"/>
    <mergeCell ref="I123:J123"/>
    <mergeCell ref="A112:J112"/>
    <mergeCell ref="A113:J113"/>
    <mergeCell ref="A114:J114"/>
    <mergeCell ref="A115:J115"/>
    <mergeCell ref="B116:E116"/>
    <mergeCell ref="I116:J116"/>
    <mergeCell ref="B117:E117"/>
    <mergeCell ref="I117:J117"/>
    <mergeCell ref="B118:E118"/>
    <mergeCell ref="I118:J118"/>
    <mergeCell ref="A102:B103"/>
    <mergeCell ref="C102:C103"/>
    <mergeCell ref="D102:E102"/>
    <mergeCell ref="F102:G102"/>
    <mergeCell ref="I102:J102"/>
    <mergeCell ref="H104:H107"/>
    <mergeCell ref="A107:B107"/>
    <mergeCell ref="D107:E107"/>
    <mergeCell ref="A110:J110"/>
    <mergeCell ref="H82:H88"/>
    <mergeCell ref="A88:B88"/>
    <mergeCell ref="D88:E88"/>
    <mergeCell ref="A90:B91"/>
    <mergeCell ref="C90:C91"/>
    <mergeCell ref="D90:E90"/>
    <mergeCell ref="F90:G90"/>
    <mergeCell ref="I90:J90"/>
    <mergeCell ref="H92:H100"/>
    <mergeCell ref="A100:B100"/>
    <mergeCell ref="D100:E100"/>
    <mergeCell ref="A73:B73"/>
    <mergeCell ref="H74:H78"/>
    <mergeCell ref="A78:B78"/>
    <mergeCell ref="D78:E78"/>
    <mergeCell ref="A80:B80"/>
    <mergeCell ref="C80:C81"/>
    <mergeCell ref="D80:E80"/>
    <mergeCell ref="F80:G80"/>
    <mergeCell ref="I80:J80"/>
    <mergeCell ref="A81:B81"/>
    <mergeCell ref="A63:B64"/>
    <mergeCell ref="C63:C64"/>
    <mergeCell ref="D63:E63"/>
    <mergeCell ref="F63:G63"/>
    <mergeCell ref="I63:J63"/>
    <mergeCell ref="H65:H70"/>
    <mergeCell ref="A70:B70"/>
    <mergeCell ref="D70:E70"/>
    <mergeCell ref="A72:B72"/>
    <mergeCell ref="D72:E72"/>
    <mergeCell ref="F72:G72"/>
    <mergeCell ref="I72:J72"/>
    <mergeCell ref="A52:B53"/>
    <mergeCell ref="C52:C53"/>
    <mergeCell ref="D52:E52"/>
    <mergeCell ref="F52:G52"/>
    <mergeCell ref="I52:J52"/>
    <mergeCell ref="C54:C56"/>
    <mergeCell ref="H54:H61"/>
    <mergeCell ref="A61:B61"/>
    <mergeCell ref="D61:E61"/>
    <mergeCell ref="A40:J40"/>
    <mergeCell ref="A41:B42"/>
    <mergeCell ref="C41:C42"/>
    <mergeCell ref="D41:E41"/>
    <mergeCell ref="F41:G41"/>
    <mergeCell ref="I41:J41"/>
    <mergeCell ref="H43:H50"/>
    <mergeCell ref="A50:B50"/>
    <mergeCell ref="D50:E50"/>
    <mergeCell ref="A26:J26"/>
    <mergeCell ref="A27:J27"/>
    <mergeCell ref="A28:B28"/>
    <mergeCell ref="A30:J30"/>
    <mergeCell ref="A33:J33"/>
    <mergeCell ref="A36:J36"/>
    <mergeCell ref="A37:J37"/>
    <mergeCell ref="A38:J38"/>
    <mergeCell ref="A39:J39"/>
    <mergeCell ref="A13:B13"/>
    <mergeCell ref="A15:J15"/>
    <mergeCell ref="A16:J16"/>
    <mergeCell ref="A17:B17"/>
    <mergeCell ref="A19:J19"/>
    <mergeCell ref="A20:B20"/>
    <mergeCell ref="A22:J22"/>
    <mergeCell ref="A23:J23"/>
    <mergeCell ref="A24:B24"/>
    <mergeCell ref="A1:J1"/>
    <mergeCell ref="A2:J2"/>
    <mergeCell ref="I3:J3"/>
    <mergeCell ref="A4:J4"/>
    <mergeCell ref="A6:J6"/>
    <mergeCell ref="C7:D7"/>
    <mergeCell ref="C9:D9"/>
    <mergeCell ref="A11:J11"/>
    <mergeCell ref="A12:J12"/>
  </mergeCells>
  <dataValidations count="4">
    <dataValidation type="list" operator="equal" allowBlank="1" showErrorMessage="1" sqref="C7" xr:uid="{00000000-0002-0000-0300-000000000000}">
      <formula1>"-----,LOW COMPLEXITY,MEDIUM COMPLEXITY,HIGH COMPLEXITY"</formula1>
      <formula2>0</formula2>
    </dataValidation>
    <dataValidation type="list" operator="equal" allowBlank="1" sqref="C17 C28 C31" xr:uid="{00000000-0002-0000-0300-000001000000}">
      <formula1>$L$2:$L$4</formula1>
      <formula2>0</formula2>
    </dataValidation>
    <dataValidation type="list" operator="equal" allowBlank="1" showErrorMessage="1" sqref="C24" xr:uid="{00000000-0002-0000-0300-000002000000}">
      <formula1>$L$2:$L$4</formula1>
      <formula2>0</formula2>
    </dataValidation>
    <dataValidation type="list" operator="equal" allowBlank="1" showErrorMessage="1" sqref="D43:E49 D54:E60 D65:E69 D74:E77 D82:E87 D92:E99 D104:E106" xr:uid="{00000000-0002-0000-0300-000004000000}">
      <formula1>"-----,100,90,80,75,70,60,50,40,30,25,20,10,5,0"</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M57"/>
  <sheetViews>
    <sheetView zoomScaleNormal="100" workbookViewId="0">
      <selection activeCell="D13" sqref="D13"/>
    </sheetView>
  </sheetViews>
  <sheetFormatPr defaultColWidth="11.5703125" defaultRowHeight="12.75" x14ac:dyDescent="0.2"/>
  <cols>
    <col min="1" max="1" width="21.5703125" style="64" customWidth="1"/>
    <col min="2" max="2" width="23.5703125" style="64" customWidth="1"/>
    <col min="3" max="3" width="18.42578125" style="64" customWidth="1"/>
    <col min="4" max="4" width="13.28515625" style="64" customWidth="1"/>
    <col min="5" max="5" width="9.5703125" style="64" customWidth="1"/>
    <col min="6" max="65" width="11.5703125" style="64"/>
  </cols>
  <sheetData>
    <row r="1" spans="1:5" x14ac:dyDescent="0.2">
      <c r="A1" s="88"/>
      <c r="B1" s="88"/>
      <c r="C1" s="88"/>
      <c r="D1" s="88"/>
      <c r="E1" s="88"/>
    </row>
    <row r="2" spans="1:5" x14ac:dyDescent="0.2">
      <c r="A2" s="89"/>
      <c r="B2" s="88"/>
      <c r="C2" s="88"/>
      <c r="D2" s="88"/>
      <c r="E2" s="88"/>
    </row>
    <row r="3" spans="1:5" x14ac:dyDescent="0.2">
      <c r="A3" s="89"/>
      <c r="B3" s="90" t="s">
        <v>342</v>
      </c>
      <c r="C3" s="88"/>
      <c r="D3" s="88"/>
      <c r="E3" s="88"/>
    </row>
    <row r="4" spans="1:5" x14ac:dyDescent="0.2">
      <c r="A4" s="89"/>
      <c r="B4" s="88"/>
      <c r="C4" s="88"/>
      <c r="D4" s="88"/>
      <c r="E4" s="88"/>
    </row>
    <row r="5" spans="1:5" x14ac:dyDescent="0.2">
      <c r="A5" s="89"/>
      <c r="B5" s="88"/>
      <c r="C5" s="88"/>
      <c r="D5" s="88"/>
      <c r="E5" s="88"/>
    </row>
    <row r="6" spans="1:5" x14ac:dyDescent="0.2">
      <c r="A6" s="89"/>
      <c r="B6" s="88"/>
      <c r="C6" s="88"/>
      <c r="D6" s="88"/>
      <c r="E6" s="88"/>
    </row>
    <row r="7" spans="1:5" x14ac:dyDescent="0.2">
      <c r="A7" s="89"/>
      <c r="B7" s="88"/>
      <c r="C7" s="88"/>
      <c r="D7" s="88"/>
      <c r="E7" s="88"/>
    </row>
    <row r="8" spans="1:5" x14ac:dyDescent="0.2">
      <c r="A8" s="89"/>
      <c r="B8" s="88"/>
      <c r="C8" s="88"/>
      <c r="D8" s="88"/>
      <c r="E8" s="88"/>
    </row>
    <row r="9" spans="1:5" ht="15.75" x14ac:dyDescent="0.25">
      <c r="A9" s="91"/>
      <c r="B9" s="88"/>
      <c r="C9" s="88"/>
      <c r="D9" s="88"/>
      <c r="E9" s="88"/>
    </row>
    <row r="10" spans="1:5" ht="15.75" x14ac:dyDescent="0.25">
      <c r="A10" s="91"/>
      <c r="B10" s="88"/>
      <c r="C10" s="88"/>
      <c r="D10" s="88"/>
      <c r="E10" s="88"/>
    </row>
    <row r="11" spans="1:5" ht="15.75" x14ac:dyDescent="0.25">
      <c r="A11" s="201" t="s">
        <v>9</v>
      </c>
      <c r="B11" s="201"/>
      <c r="C11" s="201"/>
      <c r="D11" s="201"/>
      <c r="E11" s="201"/>
    </row>
    <row r="12" spans="1:5" x14ac:dyDescent="0.2">
      <c r="A12" s="202"/>
      <c r="B12" s="202"/>
      <c r="C12" s="202"/>
      <c r="D12" s="202"/>
      <c r="E12" s="202"/>
    </row>
    <row r="13" spans="1:5" x14ac:dyDescent="0.2">
      <c r="A13" s="87"/>
      <c r="D13" s="1">
        <f>'Cost Based Service Req.'!I3</f>
        <v>45483</v>
      </c>
      <c r="E13" s="1"/>
    </row>
    <row r="15" spans="1:5" x14ac:dyDescent="0.2">
      <c r="A15" s="92" t="s">
        <v>4</v>
      </c>
      <c r="B15" s="203" t="str">
        <f>IF(Cover!C17="","",Cover!C17)</f>
        <v/>
      </c>
      <c r="C15" s="203"/>
    </row>
    <row r="17" spans="1:6" x14ac:dyDescent="0.2">
      <c r="A17" s="92" t="s">
        <v>6</v>
      </c>
      <c r="B17" s="203" t="str">
        <f>IF(Cover!C19="","",Cover!C19)</f>
        <v/>
      </c>
      <c r="C17" s="203"/>
    </row>
    <row r="19" spans="1:6" x14ac:dyDescent="0.2">
      <c r="B19" s="92" t="s">
        <v>351</v>
      </c>
      <c r="C19" s="122">
        <f>'Cost Based Service Req.'!C9</f>
        <v>0</v>
      </c>
      <c r="D19" s="64" t="s">
        <v>336</v>
      </c>
      <c r="E19"/>
    </row>
    <row r="21" spans="1:6" x14ac:dyDescent="0.2">
      <c r="A21" s="191" t="s">
        <v>354</v>
      </c>
      <c r="B21" s="191"/>
      <c r="C21" s="123">
        <f>'Cost Based Service Req.'!C13</f>
        <v>0</v>
      </c>
      <c r="D21" s="96"/>
    </row>
    <row r="22" spans="1:6" x14ac:dyDescent="0.2">
      <c r="B22" s="92"/>
      <c r="C22" s="96"/>
      <c r="D22" s="96"/>
    </row>
    <row r="23" spans="1:6" x14ac:dyDescent="0.2">
      <c r="A23" s="209" t="s">
        <v>357</v>
      </c>
      <c r="B23" s="209"/>
      <c r="C23" s="123" t="str">
        <f>'Cost Based Service Req.'!C17</f>
        <v>--------</v>
      </c>
      <c r="D23" s="96"/>
    </row>
    <row r="24" spans="1:6" x14ac:dyDescent="0.2">
      <c r="A24" s="209" t="s">
        <v>359</v>
      </c>
      <c r="B24" s="209"/>
      <c r="C24" s="123">
        <f>'Cost Based Service Req.'!C20</f>
        <v>0</v>
      </c>
      <c r="D24" s="96"/>
    </row>
    <row r="25" spans="1:6" x14ac:dyDescent="0.2">
      <c r="A25"/>
      <c r="B25"/>
      <c r="C25"/>
      <c r="D25" s="96"/>
    </row>
    <row r="26" spans="1:6" x14ac:dyDescent="0.2">
      <c r="B26" s="92" t="s">
        <v>362</v>
      </c>
      <c r="C26" s="123" t="str">
        <f>'Cost Based Service Req.'!C24</f>
        <v>--------</v>
      </c>
      <c r="D26" s="96"/>
    </row>
    <row r="27" spans="1:6" x14ac:dyDescent="0.2">
      <c r="B27" s="92" t="s">
        <v>363</v>
      </c>
      <c r="C27" s="123" t="str">
        <f>'Cost Based Service Req.'!C28</f>
        <v>--------</v>
      </c>
      <c r="D27" s="96"/>
    </row>
    <row r="28" spans="1:6" x14ac:dyDescent="0.2">
      <c r="B28"/>
      <c r="C28"/>
    </row>
    <row r="29" spans="1:6" x14ac:dyDescent="0.2">
      <c r="B29" s="93" t="s">
        <v>343</v>
      </c>
      <c r="C29" s="93" t="s">
        <v>344</v>
      </c>
      <c r="D29" s="94"/>
    </row>
    <row r="30" spans="1:6" x14ac:dyDescent="0.2">
      <c r="B30" s="93"/>
      <c r="C30" s="93"/>
      <c r="D30" s="94"/>
    </row>
    <row r="31" spans="1:6" x14ac:dyDescent="0.2">
      <c r="B31" s="94"/>
      <c r="D31" s="124"/>
      <c r="E31" s="125"/>
      <c r="F31"/>
    </row>
    <row r="32" spans="1:6" x14ac:dyDescent="0.2">
      <c r="A32" s="191" t="s">
        <v>324</v>
      </c>
      <c r="B32" s="191"/>
      <c r="C32" s="95">
        <f>IF('Data &amp; Calc Sheet'!F45="YES",'Data &amp; Calc Sheet'!J45,0)</f>
        <v>0</v>
      </c>
      <c r="D32" s="126"/>
      <c r="E32" s="97"/>
      <c r="F32"/>
    </row>
    <row r="33" spans="1:9" x14ac:dyDescent="0.2">
      <c r="A33" s="191" t="s">
        <v>325</v>
      </c>
      <c r="B33" s="191"/>
      <c r="C33" s="95">
        <f>IF('Data &amp; Calc Sheet'!F46="YES",'Data &amp; Calc Sheet'!J46,0)</f>
        <v>0</v>
      </c>
      <c r="D33" s="126"/>
      <c r="E33" s="97"/>
      <c r="F33"/>
    </row>
    <row r="34" spans="1:9" x14ac:dyDescent="0.2">
      <c r="A34" s="191" t="s">
        <v>326</v>
      </c>
      <c r="B34" s="191"/>
      <c r="C34" s="95">
        <f>IF('Data &amp; Calc Sheet'!F47="YES",'Data &amp; Calc Sheet'!J47,0)</f>
        <v>0</v>
      </c>
      <c r="D34" s="126"/>
      <c r="E34" s="97"/>
      <c r="F34"/>
    </row>
    <row r="35" spans="1:9" x14ac:dyDescent="0.2">
      <c r="A35" s="204" t="s">
        <v>327</v>
      </c>
      <c r="B35" s="204"/>
      <c r="C35" s="95">
        <f>IF('Data &amp; Calc Sheet'!F48="YES",'Data &amp; Calc Sheet'!J48,0)</f>
        <v>0</v>
      </c>
      <c r="D35" s="126"/>
      <c r="E35" s="97"/>
      <c r="F35"/>
    </row>
    <row r="36" spans="1:9" x14ac:dyDescent="0.2">
      <c r="A36" s="204" t="s">
        <v>549</v>
      </c>
      <c r="B36" s="204"/>
      <c r="C36" s="95">
        <f>IF('Data &amp; Calc Sheet'!F49="YES",'Data &amp; Calc Sheet'!J49,0)</f>
        <v>0</v>
      </c>
      <c r="D36" s="126"/>
      <c r="E36" s="97"/>
      <c r="F36"/>
    </row>
    <row r="37" spans="1:9" x14ac:dyDescent="0.2">
      <c r="A37" s="191" t="s">
        <v>550</v>
      </c>
      <c r="B37" s="191"/>
      <c r="C37" s="95">
        <f>IF('Data &amp; Calc Sheet'!F50="YES",'Data &amp; Calc Sheet'!J50,0)</f>
        <v>0</v>
      </c>
      <c r="D37" s="126"/>
      <c r="E37" s="97"/>
      <c r="F37"/>
    </row>
    <row r="38" spans="1:9" x14ac:dyDescent="0.2">
      <c r="A38" s="191" t="s">
        <v>551</v>
      </c>
      <c r="B38" s="191"/>
      <c r="C38" s="95">
        <f>IF('Data &amp; Calc Sheet'!F51="YES",'Data &amp; Calc Sheet'!J51,0)</f>
        <v>0</v>
      </c>
      <c r="D38" s="126"/>
      <c r="E38" s="97"/>
      <c r="F38"/>
    </row>
    <row r="39" spans="1:9" x14ac:dyDescent="0.2">
      <c r="B39" s="47"/>
      <c r="C39" s="95"/>
      <c r="D39" s="97"/>
      <c r="E39" s="97"/>
    </row>
    <row r="40" spans="1:9" x14ac:dyDescent="0.2">
      <c r="B40" s="98" t="s">
        <v>552</v>
      </c>
      <c r="C40" s="127">
        <f>SUM(C32:C38)</f>
        <v>0</v>
      </c>
      <c r="D40" s="64" t="s">
        <v>336</v>
      </c>
      <c r="E40"/>
    </row>
    <row r="41" spans="1:9" x14ac:dyDescent="0.2">
      <c r="B41" s="47"/>
      <c r="C41" s="95"/>
      <c r="D41" s="97"/>
      <c r="E41"/>
    </row>
    <row r="42" spans="1:9" x14ac:dyDescent="0.2">
      <c r="B42" s="100" t="s">
        <v>332</v>
      </c>
      <c r="C42" s="128"/>
      <c r="E42"/>
    </row>
    <row r="43" spans="1:9" x14ac:dyDescent="0.2">
      <c r="B43" s="47"/>
      <c r="C43" s="95"/>
      <c r="E43"/>
    </row>
    <row r="44" spans="1:9" x14ac:dyDescent="0.2">
      <c r="A44" s="191" t="s">
        <v>469</v>
      </c>
      <c r="B44" s="191"/>
      <c r="C44" s="95">
        <f>IF('Cost Based Service Req.'!I133&lt;&gt;"",'Cost Based Service Req.'!I133,0)</f>
        <v>0</v>
      </c>
      <c r="E44"/>
    </row>
    <row r="45" spans="1:9" x14ac:dyDescent="0.2">
      <c r="A45" s="191" t="s">
        <v>503</v>
      </c>
      <c r="B45" s="191"/>
      <c r="C45" s="95">
        <f>IF('Cost Based Service Req.'!I165&lt;&gt;"",'Cost Based Service Req.'!I165,0)</f>
        <v>0</v>
      </c>
      <c r="E45"/>
    </row>
    <row r="46" spans="1:9" x14ac:dyDescent="0.2">
      <c r="A46" s="191" t="s">
        <v>522</v>
      </c>
      <c r="B46" s="191"/>
      <c r="C46" s="95">
        <f>IF('Cost Based Service Req.'!I185&lt;&gt;"",'Cost Based Service Req.'!I185,0)</f>
        <v>0</v>
      </c>
      <c r="E46"/>
    </row>
    <row r="47" spans="1:9" x14ac:dyDescent="0.2">
      <c r="A47" s="191" t="s">
        <v>553</v>
      </c>
      <c r="B47" s="191"/>
      <c r="C47" s="95">
        <f>IF('Cost Based Service Req.'!I199&lt;&gt;"",'Cost Based Service Req.'!I199,0)</f>
        <v>0</v>
      </c>
      <c r="D47" s="72"/>
      <c r="E47"/>
      <c r="F47" s="72"/>
      <c r="G47" s="72"/>
      <c r="H47" s="72"/>
      <c r="I47" s="48"/>
    </row>
    <row r="48" spans="1:9" x14ac:dyDescent="0.2">
      <c r="A48" s="191" t="s">
        <v>540</v>
      </c>
      <c r="B48" s="191"/>
      <c r="C48" s="95">
        <f>IF('Cost Based Service Req.'!I213&lt;&gt;"",'Cost Based Service Req.'!I213,0)</f>
        <v>0</v>
      </c>
      <c r="E48"/>
    </row>
    <row r="49" spans="1:6" x14ac:dyDescent="0.2">
      <c r="A49" s="191" t="s">
        <v>548</v>
      </c>
      <c r="B49" s="191"/>
      <c r="C49" s="95">
        <f>IF('Cost Based Service Req.'!I224&lt;&gt;"",'Cost Based Service Req.'!I224,0)</f>
        <v>0</v>
      </c>
      <c r="E49"/>
    </row>
    <row r="50" spans="1:6" x14ac:dyDescent="0.2">
      <c r="C50" s="129"/>
      <c r="E50"/>
    </row>
    <row r="51" spans="1:6" x14ac:dyDescent="0.2">
      <c r="B51" s="98" t="s">
        <v>552</v>
      </c>
      <c r="C51" s="127">
        <f>SUM(C44:C49)</f>
        <v>0</v>
      </c>
      <c r="D51" s="64" t="s">
        <v>336</v>
      </c>
      <c r="E51"/>
      <c r="F51"/>
    </row>
    <row r="52" spans="1:6" x14ac:dyDescent="0.2">
      <c r="B52" s="98"/>
      <c r="C52" s="95"/>
      <c r="E52"/>
      <c r="F52"/>
    </row>
    <row r="53" spans="1:6" x14ac:dyDescent="0.2">
      <c r="B53" s="98" t="s">
        <v>552</v>
      </c>
      <c r="C53" s="95">
        <f>C40+C51</f>
        <v>0</v>
      </c>
      <c r="D53" s="64" t="s">
        <v>336</v>
      </c>
      <c r="E53"/>
      <c r="F53"/>
    </row>
    <row r="54" spans="1:6" x14ac:dyDescent="0.2">
      <c r="B54" s="98" t="s">
        <v>554</v>
      </c>
      <c r="C54" s="127">
        <f>C53*0.15</f>
        <v>0</v>
      </c>
      <c r="D54" s="64" t="s">
        <v>555</v>
      </c>
      <c r="E54"/>
      <c r="F54"/>
    </row>
    <row r="55" spans="1:6" x14ac:dyDescent="0.2">
      <c r="B55" s="92" t="s">
        <v>556</v>
      </c>
      <c r="C55" s="130">
        <f>SUM(C53:C54)</f>
        <v>0</v>
      </c>
      <c r="D55" s="104"/>
      <c r="E55"/>
    </row>
    <row r="56" spans="1:6" x14ac:dyDescent="0.2">
      <c r="B56" s="92"/>
      <c r="C56" s="131"/>
      <c r="D56" s="131"/>
    </row>
    <row r="57" spans="1:6" x14ac:dyDescent="0.2">
      <c r="A57" s="205" t="str">
        <f>Disclaimer!A7</f>
        <v>Copyright © 2024 - M. Keuter - Some Rights Reserved</v>
      </c>
      <c r="B57" s="205"/>
      <c r="C57" s="205"/>
      <c r="D57" s="205"/>
      <c r="E57" s="205"/>
    </row>
  </sheetData>
  <sheetProtection sheet="1" objects="1" scenarios="1"/>
  <mergeCells count="22">
    <mergeCell ref="A49:B49"/>
    <mergeCell ref="A57:E57"/>
    <mergeCell ref="A44:B44"/>
    <mergeCell ref="A45:B45"/>
    <mergeCell ref="A46:B46"/>
    <mergeCell ref="A47:B47"/>
    <mergeCell ref="A48:B48"/>
    <mergeCell ref="A34:B34"/>
    <mergeCell ref="A35:B35"/>
    <mergeCell ref="A36:B36"/>
    <mergeCell ref="A37:B37"/>
    <mergeCell ref="A38:B38"/>
    <mergeCell ref="A21:B21"/>
    <mergeCell ref="A23:B23"/>
    <mergeCell ref="A24:B24"/>
    <mergeCell ref="A32:B32"/>
    <mergeCell ref="A33:B33"/>
    <mergeCell ref="A11:E11"/>
    <mergeCell ref="A12:E12"/>
    <mergeCell ref="D13:E13"/>
    <mergeCell ref="B15:C15"/>
    <mergeCell ref="B17:C1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N57"/>
  <sheetViews>
    <sheetView zoomScaleNormal="100" workbookViewId="0">
      <selection activeCell="C55" sqref="C55"/>
    </sheetView>
  </sheetViews>
  <sheetFormatPr defaultColWidth="11.5703125" defaultRowHeight="12.75" x14ac:dyDescent="0.2"/>
  <cols>
    <col min="1" max="1" width="15.7109375" style="64" customWidth="1"/>
    <col min="2" max="2" width="23.5703125" style="64" customWidth="1"/>
    <col min="3" max="3" width="12.85546875" style="64" customWidth="1"/>
    <col min="4" max="5" width="13.140625" style="64" customWidth="1"/>
    <col min="6" max="6" width="14.42578125" style="64" customWidth="1"/>
    <col min="7" max="66" width="11.5703125" style="64"/>
  </cols>
  <sheetData>
    <row r="1" spans="1:6" x14ac:dyDescent="0.2">
      <c r="A1" s="89"/>
      <c r="B1" s="88"/>
      <c r="C1" s="88"/>
      <c r="D1" s="88"/>
      <c r="E1" s="88"/>
      <c r="F1" s="88"/>
    </row>
    <row r="2" spans="1:6" x14ac:dyDescent="0.2">
      <c r="A2" s="89"/>
      <c r="B2" s="88"/>
      <c r="C2" s="88"/>
      <c r="D2" s="88"/>
      <c r="E2" s="88"/>
      <c r="F2" s="88"/>
    </row>
    <row r="3" spans="1:6" x14ac:dyDescent="0.2">
      <c r="A3" s="89"/>
      <c r="B3" s="90" t="s">
        <v>342</v>
      </c>
      <c r="C3" s="88"/>
      <c r="D3" s="88"/>
      <c r="E3" s="88"/>
      <c r="F3" s="88"/>
    </row>
    <row r="4" spans="1:6" x14ac:dyDescent="0.2">
      <c r="A4" s="89"/>
      <c r="B4" s="88"/>
      <c r="C4" s="88"/>
      <c r="D4" s="88"/>
      <c r="E4" s="88"/>
      <c r="F4" s="88"/>
    </row>
    <row r="5" spans="1:6" x14ac:dyDescent="0.2">
      <c r="A5" s="89"/>
      <c r="B5" s="88"/>
      <c r="C5" s="88"/>
      <c r="D5" s="88"/>
      <c r="E5" s="88"/>
      <c r="F5" s="88"/>
    </row>
    <row r="6" spans="1:6" x14ac:dyDescent="0.2">
      <c r="A6" s="89"/>
      <c r="B6" s="88"/>
      <c r="C6" s="88"/>
      <c r="D6" s="88"/>
      <c r="E6" s="88"/>
      <c r="F6" s="88"/>
    </row>
    <row r="7" spans="1:6" x14ac:dyDescent="0.2">
      <c r="A7" s="89"/>
      <c r="B7" s="88"/>
      <c r="C7" s="88"/>
      <c r="D7" s="88"/>
      <c r="E7" s="88"/>
      <c r="F7" s="88"/>
    </row>
    <row r="8" spans="1:6" x14ac:dyDescent="0.2">
      <c r="A8" s="89"/>
      <c r="B8" s="88"/>
      <c r="C8" s="88"/>
      <c r="D8" s="88"/>
      <c r="E8" s="88"/>
      <c r="F8" s="88"/>
    </row>
    <row r="9" spans="1:6" ht="15.75" x14ac:dyDescent="0.25">
      <c r="A9" s="91"/>
      <c r="B9" s="88"/>
      <c r="C9" s="88"/>
      <c r="D9" s="88"/>
      <c r="E9" s="88"/>
      <c r="F9" s="88"/>
    </row>
    <row r="10" spans="1:6" ht="15.75" x14ac:dyDescent="0.25">
      <c r="A10" s="91"/>
      <c r="B10" s="88"/>
      <c r="C10" s="88"/>
      <c r="D10" s="88"/>
      <c r="E10" s="88"/>
      <c r="F10" s="88"/>
    </row>
    <row r="11" spans="1:6" ht="15.75" x14ac:dyDescent="0.2">
      <c r="A11" s="6" t="s">
        <v>9</v>
      </c>
      <c r="B11" s="6"/>
      <c r="C11" s="6"/>
      <c r="D11" s="6"/>
      <c r="E11" s="6"/>
    </row>
    <row r="12" spans="1:6" x14ac:dyDescent="0.2">
      <c r="A12" s="2"/>
      <c r="B12" s="2"/>
      <c r="C12" s="2"/>
      <c r="D12" s="2"/>
      <c r="E12" s="2"/>
    </row>
    <row r="13" spans="1:6" x14ac:dyDescent="0.2">
      <c r="A13" s="87"/>
      <c r="D13" s="1">
        <f>Cover!F13</f>
        <v>45483</v>
      </c>
      <c r="E13" s="1"/>
      <c r="F13" s="132"/>
    </row>
    <row r="15" spans="1:6" x14ac:dyDescent="0.2">
      <c r="A15" s="92" t="s">
        <v>4</v>
      </c>
      <c r="B15" s="249" t="str">
        <f>IF(Cover!C17="","",Cover!C17)</f>
        <v/>
      </c>
      <c r="C15" s="250"/>
    </row>
    <row r="17" spans="1:7" x14ac:dyDescent="0.2">
      <c r="A17" s="92" t="s">
        <v>6</v>
      </c>
      <c r="B17" s="249" t="str">
        <f>IF(Cover!C19="","",Cover!C19)</f>
        <v/>
      </c>
      <c r="C17" s="250"/>
    </row>
    <row r="19" spans="1:7" x14ac:dyDescent="0.2">
      <c r="B19" s="92" t="s">
        <v>351</v>
      </c>
      <c r="C19" s="257">
        <f>'Cost Based Service Req.'!C9</f>
        <v>0</v>
      </c>
      <c r="D19" s="64" t="s">
        <v>336</v>
      </c>
      <c r="F19"/>
    </row>
    <row r="21" spans="1:7" x14ac:dyDescent="0.2">
      <c r="A21" s="191" t="s">
        <v>354</v>
      </c>
      <c r="B21" s="191"/>
      <c r="C21" s="258">
        <f>'Cost Based Service Req.'!C13</f>
        <v>0</v>
      </c>
      <c r="D21" s="96"/>
      <c r="E21" s="96"/>
    </row>
    <row r="22" spans="1:7" x14ac:dyDescent="0.2">
      <c r="B22" s="92"/>
      <c r="C22" s="96"/>
      <c r="D22" s="96"/>
      <c r="E22" s="96"/>
    </row>
    <row r="23" spans="1:7" x14ac:dyDescent="0.2">
      <c r="A23" s="209" t="s">
        <v>357</v>
      </c>
      <c r="B23" s="209"/>
      <c r="C23" s="258" t="str">
        <f>'Cost Based Service Req.'!C17</f>
        <v>--------</v>
      </c>
      <c r="D23" s="96"/>
      <c r="E23" s="96"/>
    </row>
    <row r="24" spans="1:7" x14ac:dyDescent="0.2">
      <c r="A24" s="209" t="s">
        <v>359</v>
      </c>
      <c r="B24" s="209"/>
      <c r="C24" s="258">
        <f>'Cost Based Service Req.'!C20</f>
        <v>0</v>
      </c>
      <c r="D24"/>
      <c r="E24" s="96"/>
    </row>
    <row r="25" spans="1:7" x14ac:dyDescent="0.2">
      <c r="A25"/>
      <c r="B25"/>
      <c r="C25"/>
      <c r="D25" s="96"/>
      <c r="E25" s="96"/>
    </row>
    <row r="26" spans="1:7" x14ac:dyDescent="0.2">
      <c r="B26" s="92" t="s">
        <v>362</v>
      </c>
      <c r="C26" s="258" t="str">
        <f>'Cost Based Service Req.'!C24</f>
        <v>--------</v>
      </c>
      <c r="D26" s="96"/>
      <c r="E26" s="96"/>
    </row>
    <row r="27" spans="1:7" x14ac:dyDescent="0.2">
      <c r="B27" s="92" t="s">
        <v>363</v>
      </c>
      <c r="C27" s="258" t="str">
        <f>'Cost Based Service Req.'!C28</f>
        <v>--------</v>
      </c>
      <c r="E27" s="96"/>
    </row>
    <row r="28" spans="1:7" x14ac:dyDescent="0.2">
      <c r="B28"/>
      <c r="C28"/>
      <c r="D28"/>
    </row>
    <row r="29" spans="1:7" x14ac:dyDescent="0.2">
      <c r="B29" s="248" t="s">
        <v>343</v>
      </c>
      <c r="C29" s="197" t="s">
        <v>557</v>
      </c>
      <c r="D29" s="197"/>
      <c r="E29" s="197"/>
    </row>
    <row r="30" spans="1:7" x14ac:dyDescent="0.2">
      <c r="B30" s="94"/>
      <c r="C30" s="94"/>
      <c r="D30" s="94"/>
      <c r="E30" s="94"/>
    </row>
    <row r="31" spans="1:7" x14ac:dyDescent="0.2">
      <c r="A31"/>
      <c r="B31"/>
      <c r="C31"/>
      <c r="D31"/>
      <c r="E31"/>
      <c r="F31"/>
      <c r="G31"/>
    </row>
    <row r="32" spans="1:7" x14ac:dyDescent="0.2">
      <c r="A32" s="191" t="s">
        <v>324</v>
      </c>
      <c r="B32" s="191"/>
      <c r="C32" s="95">
        <f>IF('Data &amp; Calc Sheet'!F45="YES",'Data &amp; Calc Sheet'!J45,0)</f>
        <v>0</v>
      </c>
      <c r="D32" s="133" t="str">
        <f>IF('Cost Based Service Req.'!C$31='Cost Based Service Req.'!L$3,'Data &amp; Calc Sheet'!M45,"")</f>
        <v/>
      </c>
      <c r="E32" s="134" t="str">
        <f>IF('Cost Based Service Req.'!C$31='Cost Based Service Req.'!L$3,'Data &amp; Calc Sheet'!N45,"")</f>
        <v/>
      </c>
      <c r="F32" s="97"/>
      <c r="G32"/>
    </row>
    <row r="33" spans="1:10" x14ac:dyDescent="0.2">
      <c r="A33" s="191" t="s">
        <v>325</v>
      </c>
      <c r="B33" s="191"/>
      <c r="C33" s="95">
        <f>IF('Data &amp; Calc Sheet'!F46="YES",'Data &amp; Calc Sheet'!J46,0)</f>
        <v>0</v>
      </c>
      <c r="D33" s="133" t="str">
        <f>IF('Cost Based Service Req.'!C$31='Cost Based Service Req.'!L$3,'Data &amp; Calc Sheet'!M46,"")</f>
        <v/>
      </c>
      <c r="E33" s="134" t="str">
        <f>IF('Cost Based Service Req.'!C$31='Cost Based Service Req.'!L$3,'Data &amp; Calc Sheet'!N46,"")</f>
        <v/>
      </c>
      <c r="F33" s="97"/>
      <c r="G33"/>
    </row>
    <row r="34" spans="1:10" x14ac:dyDescent="0.2">
      <c r="A34" s="191" t="s">
        <v>326</v>
      </c>
      <c r="B34" s="191"/>
      <c r="C34" s="95">
        <f>IF('Data &amp; Calc Sheet'!F47="YES",'Data &amp; Calc Sheet'!J47,0)</f>
        <v>0</v>
      </c>
      <c r="D34" s="133" t="str">
        <f>IF('Cost Based Service Req.'!C$31='Cost Based Service Req.'!L$3,'Data &amp; Calc Sheet'!M47,"")</f>
        <v/>
      </c>
      <c r="E34" s="134" t="str">
        <f>IF('Cost Based Service Req.'!C$31='Cost Based Service Req.'!L$3,'Data &amp; Calc Sheet'!N47,"")</f>
        <v/>
      </c>
      <c r="F34" s="97"/>
      <c r="G34"/>
    </row>
    <row r="35" spans="1:10" x14ac:dyDescent="0.2">
      <c r="A35" s="204" t="s">
        <v>327</v>
      </c>
      <c r="B35" s="204"/>
      <c r="C35" s="95">
        <f>IF('Data &amp; Calc Sheet'!F48="YES",'Data &amp; Calc Sheet'!J48,0)</f>
        <v>0</v>
      </c>
      <c r="D35" s="133" t="str">
        <f>IF('Cost Based Service Req.'!C$31='Cost Based Service Req.'!L$3,'Data &amp; Calc Sheet'!M48,"")</f>
        <v/>
      </c>
      <c r="E35" s="134" t="str">
        <f>IF('Cost Based Service Req.'!C$31='Cost Based Service Req.'!L$3,'Data &amp; Calc Sheet'!N48,"")</f>
        <v/>
      </c>
      <c r="F35" s="97"/>
      <c r="G35"/>
    </row>
    <row r="36" spans="1:10" x14ac:dyDescent="0.2">
      <c r="A36" s="204" t="s">
        <v>549</v>
      </c>
      <c r="B36" s="204"/>
      <c r="C36" s="95">
        <f>IF('Data &amp; Calc Sheet'!F49="YES",'Data &amp; Calc Sheet'!J49,0)</f>
        <v>0</v>
      </c>
      <c r="D36" s="133" t="str">
        <f>IF('Cost Based Service Req.'!C$31='Cost Based Service Req.'!L$3,'Data &amp; Calc Sheet'!M49,"")</f>
        <v/>
      </c>
      <c r="E36" s="134" t="str">
        <f>IF('Cost Based Service Req.'!C$31='Cost Based Service Req.'!L$3,'Data &amp; Calc Sheet'!N49,"")</f>
        <v/>
      </c>
      <c r="F36" s="97"/>
      <c r="G36"/>
    </row>
    <row r="37" spans="1:10" x14ac:dyDescent="0.2">
      <c r="A37" s="191" t="s">
        <v>550</v>
      </c>
      <c r="B37" s="191"/>
      <c r="C37" s="95">
        <f>IF('Data &amp; Calc Sheet'!F50="YES",'Data &amp; Calc Sheet'!J50,0)</f>
        <v>0</v>
      </c>
      <c r="D37" s="133"/>
      <c r="E37" s="134" t="str">
        <f>IF('Cost Based Service Req.'!C$31='Cost Based Service Req.'!L$3,'Data &amp; Calc Sheet'!N50,"")</f>
        <v/>
      </c>
      <c r="F37" s="97"/>
      <c r="G37"/>
    </row>
    <row r="38" spans="1:10" x14ac:dyDescent="0.2">
      <c r="A38" s="191" t="s">
        <v>551</v>
      </c>
      <c r="B38" s="191"/>
      <c r="C38" s="95">
        <f>IF('Data &amp; Calc Sheet'!F51="YES",'Data &amp; Calc Sheet'!J51,0)</f>
        <v>0</v>
      </c>
      <c r="D38" s="133"/>
      <c r="E38" s="134" t="str">
        <f>IF('Cost Based Service Req.'!C$31='Cost Based Service Req.'!L$3,'Data &amp; Calc Sheet'!N51,"")</f>
        <v/>
      </c>
      <c r="F38" s="97"/>
      <c r="G38"/>
    </row>
    <row r="39" spans="1:10" x14ac:dyDescent="0.2">
      <c r="B39" s="47"/>
      <c r="C39" s="95"/>
      <c r="D39" s="97"/>
      <c r="E39" s="97"/>
      <c r="F39" s="97"/>
    </row>
    <row r="40" spans="1:10" x14ac:dyDescent="0.2">
      <c r="B40" s="98" t="s">
        <v>552</v>
      </c>
      <c r="C40" s="99">
        <f>SUM(C32:C38)</f>
        <v>0</v>
      </c>
      <c r="D40" s="99"/>
      <c r="E40" s="99" t="str">
        <f>IF('Cost Based Service Req.'!C$31='Cost Based Service Req.'!L$3,SUM(E32:E38),"")</f>
        <v/>
      </c>
    </row>
    <row r="41" spans="1:10" x14ac:dyDescent="0.2">
      <c r="B41" s="47"/>
      <c r="C41" s="95"/>
      <c r="D41"/>
      <c r="E41"/>
      <c r="F41" s="97"/>
    </row>
    <row r="42" spans="1:10" x14ac:dyDescent="0.2">
      <c r="B42" s="67" t="s">
        <v>332</v>
      </c>
      <c r="C42" s="259"/>
      <c r="F42"/>
    </row>
    <row r="43" spans="1:10" x14ac:dyDescent="0.2">
      <c r="B43" s="47"/>
      <c r="C43" s="95"/>
      <c r="F43"/>
    </row>
    <row r="44" spans="1:10" x14ac:dyDescent="0.2">
      <c r="A44" s="191" t="s">
        <v>469</v>
      </c>
      <c r="B44" s="191"/>
      <c r="C44" s="95">
        <f>IF('Cost Based Service Req.'!I133&lt;&gt;"",'Cost Based Service Req.'!I133,0)</f>
        <v>0</v>
      </c>
      <c r="F44"/>
    </row>
    <row r="45" spans="1:10" x14ac:dyDescent="0.2">
      <c r="A45" s="191" t="s">
        <v>503</v>
      </c>
      <c r="B45" s="191"/>
      <c r="C45" s="95">
        <f>IF('Cost Based Service Req.'!G165&lt;&gt;"",'Cost Based Service Req.'!G165,0)</f>
        <v>0</v>
      </c>
      <c r="F45"/>
    </row>
    <row r="46" spans="1:10" x14ac:dyDescent="0.2">
      <c r="A46" s="191" t="s">
        <v>522</v>
      </c>
      <c r="B46" s="191"/>
      <c r="C46" s="95">
        <f>IF('Cost Based Service Req.'!I185&lt;&gt;"",'Cost Based Service Req.'!I185,0)</f>
        <v>0</v>
      </c>
      <c r="F46"/>
    </row>
    <row r="47" spans="1:10" x14ac:dyDescent="0.2">
      <c r="A47" s="191" t="s">
        <v>553</v>
      </c>
      <c r="B47" s="191"/>
      <c r="C47" s="95">
        <f>IF('Cost Based Service Req.'!I199&lt;&gt;"",'Cost Based Service Req.'!I199,0)</f>
        <v>0</v>
      </c>
      <c r="D47" s="72"/>
      <c r="E47" s="72"/>
      <c r="F47"/>
      <c r="G47" s="72"/>
      <c r="H47" s="72"/>
      <c r="I47" s="72"/>
      <c r="J47" s="48"/>
    </row>
    <row r="48" spans="1:10" x14ac:dyDescent="0.2">
      <c r="A48" s="191" t="s">
        <v>540</v>
      </c>
      <c r="B48" s="191"/>
      <c r="C48" s="95">
        <f>IF('Cost Based Service Req.'!I224&lt;&gt;"",'Cost Based Service Req.'!I224,0)</f>
        <v>0</v>
      </c>
      <c r="F48"/>
    </row>
    <row r="49" spans="1:7" x14ac:dyDescent="0.2">
      <c r="A49" s="191" t="s">
        <v>548</v>
      </c>
      <c r="B49" s="191"/>
      <c r="C49" s="95">
        <f>IF('Cost Based Service Req.'!I224&lt;&gt;"",'Cost Based Service Req.'!I224,0)</f>
        <v>0</v>
      </c>
      <c r="F49"/>
    </row>
    <row r="50" spans="1:7" x14ac:dyDescent="0.2">
      <c r="C50" s="129"/>
      <c r="F50"/>
    </row>
    <row r="51" spans="1:7" x14ac:dyDescent="0.2">
      <c r="B51" s="98" t="s">
        <v>552</v>
      </c>
      <c r="C51" s="99">
        <f>SUM(C44:C49)</f>
        <v>0</v>
      </c>
      <c r="D51" s="64" t="s">
        <v>336</v>
      </c>
      <c r="F51"/>
      <c r="G51"/>
    </row>
    <row r="52" spans="1:7" x14ac:dyDescent="0.2">
      <c r="B52" s="98"/>
      <c r="C52" s="95"/>
      <c r="F52"/>
      <c r="G52"/>
    </row>
    <row r="53" spans="1:7" x14ac:dyDescent="0.2">
      <c r="B53" s="98" t="s">
        <v>552</v>
      </c>
      <c r="C53" s="259">
        <f>IF(E40="",C40+C51,C40+E40+C51)</f>
        <v>0</v>
      </c>
      <c r="D53" s="64" t="s">
        <v>336</v>
      </c>
      <c r="F53"/>
      <c r="G53"/>
    </row>
    <row r="54" spans="1:7" x14ac:dyDescent="0.2">
      <c r="B54" s="98" t="s">
        <v>554</v>
      </c>
      <c r="C54" s="260">
        <f>C53*0.15</f>
        <v>0</v>
      </c>
      <c r="D54" s="64" t="s">
        <v>555</v>
      </c>
      <c r="F54"/>
      <c r="G54"/>
    </row>
    <row r="55" spans="1:7" x14ac:dyDescent="0.2">
      <c r="B55" s="92" t="s">
        <v>556</v>
      </c>
      <c r="C55" s="106">
        <f>SUM(C53:C54)</f>
        <v>0</v>
      </c>
      <c r="D55" s="104"/>
      <c r="E55" s="104"/>
      <c r="F55"/>
    </row>
    <row r="56" spans="1:7" x14ac:dyDescent="0.2">
      <c r="B56" s="92"/>
      <c r="C56" s="131"/>
      <c r="D56" s="131"/>
      <c r="E56" s="131"/>
    </row>
    <row r="57" spans="1:7" x14ac:dyDescent="0.2">
      <c r="A57" s="200" t="str">
        <f>Disclaimer!A7</f>
        <v>Copyright © 2024 - M. Keuter - Some Rights Reserved</v>
      </c>
      <c r="B57" s="200"/>
      <c r="C57" s="200"/>
      <c r="D57" s="200"/>
      <c r="E57" s="200"/>
    </row>
  </sheetData>
  <sheetProtection algorithmName="SHA-512" hashValue="ZzebzWrpwWVIbRyWj5jyLpp2fdehL/29aV1Nato2c7vMp1piA2uMEcUKnqGDBbrnUuAh6R8ebGgl2LdTQOzvDw==" saltValue="NBHuFecaEZudwkQeXBaMNw==" spinCount="100000" sheet="1" objects="1" scenarios="1"/>
  <mergeCells count="23">
    <mergeCell ref="A48:B48"/>
    <mergeCell ref="A49:B49"/>
    <mergeCell ref="A57:E57"/>
    <mergeCell ref="A38:B38"/>
    <mergeCell ref="A44:B44"/>
    <mergeCell ref="A45:B45"/>
    <mergeCell ref="A46:B46"/>
    <mergeCell ref="A47:B47"/>
    <mergeCell ref="A33:B33"/>
    <mergeCell ref="A34:B34"/>
    <mergeCell ref="A35:B35"/>
    <mergeCell ref="A36:B36"/>
    <mergeCell ref="A37:B37"/>
    <mergeCell ref="A21:B21"/>
    <mergeCell ref="A23:B23"/>
    <mergeCell ref="A24:B24"/>
    <mergeCell ref="C29:E29"/>
    <mergeCell ref="A32:B32"/>
    <mergeCell ref="A11:E11"/>
    <mergeCell ref="A12:E12"/>
    <mergeCell ref="D13:E13"/>
    <mergeCell ref="B15:C15"/>
    <mergeCell ref="B17:C1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30"/>
  <sheetViews>
    <sheetView zoomScaleNormal="100" workbookViewId="0">
      <selection activeCell="F28" sqref="F28"/>
    </sheetView>
  </sheetViews>
  <sheetFormatPr defaultColWidth="11.5703125" defaultRowHeight="12.75" x14ac:dyDescent="0.2"/>
  <cols>
    <col min="1" max="2" width="16.7109375" style="24" customWidth="1"/>
    <col min="3" max="3" width="12.7109375" style="24" customWidth="1"/>
    <col min="4" max="4" width="11.5703125" style="24"/>
    <col min="5" max="5" width="14.85546875" style="24" customWidth="1"/>
    <col min="6" max="6" width="15" style="24" customWidth="1"/>
    <col min="7" max="7" width="11.5703125" style="24"/>
    <col min="8" max="9" width="11.5703125" style="24" hidden="1"/>
    <col min="10" max="10" width="11.5703125" style="23" hidden="1"/>
    <col min="11" max="64" width="11.5703125" style="24"/>
  </cols>
  <sheetData>
    <row r="1" spans="1:11" ht="15.75" x14ac:dyDescent="0.2">
      <c r="A1" s="6" t="s">
        <v>9</v>
      </c>
      <c r="B1" s="6"/>
      <c r="C1" s="6"/>
      <c r="D1" s="6"/>
      <c r="E1" s="6"/>
      <c r="F1" s="6"/>
      <c r="I1" s="33" t="s">
        <v>15</v>
      </c>
      <c r="J1" s="33"/>
    </row>
    <row r="2" spans="1:11" x14ac:dyDescent="0.2">
      <c r="A2" s="2"/>
      <c r="B2" s="2"/>
      <c r="C2" s="2"/>
      <c r="D2" s="2"/>
      <c r="E2" s="2"/>
      <c r="F2" s="2"/>
      <c r="I2" s="33" t="s">
        <v>17</v>
      </c>
      <c r="J2" s="135">
        <f>'SACAP Prof.Rate'!B3</f>
        <v>3149</v>
      </c>
      <c r="K2"/>
    </row>
    <row r="3" spans="1:11" x14ac:dyDescent="0.2">
      <c r="A3" s="23"/>
      <c r="E3" s="223">
        <f>Cover!F13</f>
        <v>45483</v>
      </c>
      <c r="F3" s="223"/>
      <c r="I3" s="33" t="s">
        <v>20</v>
      </c>
      <c r="J3" s="135">
        <f>'SACAP Prof.Rate'!B4</f>
        <v>2531</v>
      </c>
      <c r="K3"/>
    </row>
    <row r="4" spans="1:11" x14ac:dyDescent="0.2">
      <c r="A4" s="210" t="s">
        <v>558</v>
      </c>
      <c r="B4" s="210"/>
      <c r="C4" s="210"/>
      <c r="D4" s="210"/>
      <c r="E4" s="210"/>
      <c r="F4" s="210"/>
      <c r="I4" s="33" t="s">
        <v>21</v>
      </c>
      <c r="J4" s="135">
        <f>'SACAP Prof.Rate'!B5</f>
        <v>1893</v>
      </c>
      <c r="K4"/>
    </row>
    <row r="5" spans="1:11" x14ac:dyDescent="0.2">
      <c r="K5"/>
    </row>
    <row r="6" spans="1:11" x14ac:dyDescent="0.2">
      <c r="A6" s="185" t="s">
        <v>559</v>
      </c>
      <c r="B6" s="185"/>
      <c r="C6" s="185"/>
      <c r="D6" s="185"/>
      <c r="E6" s="185"/>
      <c r="F6" s="185"/>
      <c r="I6" s="33" t="s">
        <v>15</v>
      </c>
      <c r="J6" s="33"/>
      <c r="K6"/>
    </row>
    <row r="7" spans="1:11" x14ac:dyDescent="0.2">
      <c r="A7" s="261" t="s">
        <v>560</v>
      </c>
      <c r="B7" s="261"/>
      <c r="C7" s="261"/>
      <c r="D7" s="261"/>
      <c r="E7" s="261"/>
      <c r="F7" s="261"/>
      <c r="I7" s="33" t="s">
        <v>24</v>
      </c>
      <c r="J7" s="135">
        <f>'SACAP Prof.Rate'!B6</f>
        <v>1350</v>
      </c>
      <c r="K7"/>
    </row>
    <row r="8" spans="1:11" x14ac:dyDescent="0.2">
      <c r="A8" s="262"/>
      <c r="B8" s="266"/>
      <c r="C8" s="265" t="s">
        <v>561</v>
      </c>
      <c r="D8" s="265" t="s">
        <v>562</v>
      </c>
      <c r="E8" s="265" t="s">
        <v>563</v>
      </c>
      <c r="F8" s="265" t="s">
        <v>564</v>
      </c>
      <c r="I8" s="33" t="s">
        <v>26</v>
      </c>
      <c r="J8" s="135">
        <f>'SACAP Prof.Rate'!B7</f>
        <v>1350</v>
      </c>
      <c r="K8"/>
    </row>
    <row r="9" spans="1:11" x14ac:dyDescent="0.2">
      <c r="A9" s="251" t="s">
        <v>15</v>
      </c>
      <c r="B9" s="251"/>
      <c r="C9" s="263"/>
      <c r="D9" s="40"/>
      <c r="E9" s="264">
        <f>IFERROR(INDEX($I$1:$J$4,MATCH(A9,$I$1:$I$4,0),2),"")</f>
        <v>0</v>
      </c>
      <c r="F9" s="264" t="str">
        <f>IF(OR(C9="",D9=""),"",IFERROR(PRODUCT(C9:E9),""))</f>
        <v/>
      </c>
      <c r="I9" s="33" t="s">
        <v>29</v>
      </c>
      <c r="J9" s="135">
        <f>'SACAP Prof.Rate'!B8</f>
        <v>913</v>
      </c>
      <c r="K9"/>
    </row>
    <row r="10" spans="1:11" x14ac:dyDescent="0.2">
      <c r="A10" s="251" t="s">
        <v>15</v>
      </c>
      <c r="B10" s="251"/>
      <c r="C10" s="263"/>
      <c r="D10" s="40"/>
      <c r="E10" s="264">
        <f>IFERROR(INDEX($I$1:$J$4,MATCH(A10,$I$1:$I$4,0),2),"")</f>
        <v>0</v>
      </c>
      <c r="F10" s="264" t="str">
        <f>IF(OR(C10="",D10=""),"",IFERROR(PRODUCT(C10:E10),""))</f>
        <v/>
      </c>
      <c r="I10" s="33" t="s">
        <v>32</v>
      </c>
      <c r="J10" s="135">
        <f>'SACAP Prof.Rate'!B9</f>
        <v>543</v>
      </c>
    </row>
    <row r="11" spans="1:11" x14ac:dyDescent="0.2">
      <c r="A11" s="251" t="s">
        <v>15</v>
      </c>
      <c r="B11" s="251"/>
      <c r="C11" s="263"/>
      <c r="D11" s="40"/>
      <c r="E11" s="264">
        <f>IFERROR(INDEX($I$1:$J$4,MATCH(A11,$I$1:$I$4,0),2),"")</f>
        <v>0</v>
      </c>
      <c r="F11" s="264" t="str">
        <f>IF(OR(C11="",D11=""),"",IFERROR(PRODUCT(C11:E11),""))</f>
        <v/>
      </c>
      <c r="I11" s="33" t="s">
        <v>36</v>
      </c>
      <c r="J11" s="135">
        <f>'SACAP Prof.Rate'!B10</f>
        <v>388</v>
      </c>
    </row>
    <row r="13" spans="1:11" x14ac:dyDescent="0.2">
      <c r="A13" s="261" t="s">
        <v>565</v>
      </c>
      <c r="B13" s="261"/>
      <c r="C13" s="261"/>
      <c r="D13" s="261"/>
      <c r="E13" s="261"/>
      <c r="F13" s="261"/>
    </row>
    <row r="14" spans="1:11" x14ac:dyDescent="0.2">
      <c r="A14" s="262"/>
      <c r="B14" s="266"/>
      <c r="C14" s="265" t="s">
        <v>561</v>
      </c>
      <c r="D14" s="265" t="s">
        <v>562</v>
      </c>
      <c r="E14" s="265" t="s">
        <v>563</v>
      </c>
      <c r="F14" s="265" t="s">
        <v>564</v>
      </c>
    </row>
    <row r="15" spans="1:11" x14ac:dyDescent="0.2">
      <c r="A15" s="251" t="s">
        <v>15</v>
      </c>
      <c r="B15" s="251"/>
      <c r="C15" s="263"/>
      <c r="D15" s="40"/>
      <c r="E15" s="264">
        <f>IFERROR(INDEX($I$6:$J$11,MATCH(A15,$I$6:$I$11,0),2),"")</f>
        <v>0</v>
      </c>
      <c r="F15" s="264" t="str">
        <f>IF(OR(C15="",D15=""),"",IFERROR(PRODUCT(C15:E15),""))</f>
        <v/>
      </c>
    </row>
    <row r="16" spans="1:11" x14ac:dyDescent="0.2">
      <c r="A16" s="251" t="s">
        <v>15</v>
      </c>
      <c r="B16" s="251"/>
      <c r="C16" s="263"/>
      <c r="D16" s="40"/>
      <c r="E16" s="264">
        <f>IFERROR(INDEX($I$6:$J$11,MATCH(A16,$I$6:$I$11,0),2),"")</f>
        <v>0</v>
      </c>
      <c r="F16" s="264" t="str">
        <f>IF(OR(C16="",D16=""),"",IFERROR(PRODUCT(C16:E16),""))</f>
        <v/>
      </c>
    </row>
    <row r="17" spans="1:6" x14ac:dyDescent="0.2">
      <c r="A17" s="251" t="s">
        <v>15</v>
      </c>
      <c r="B17" s="251"/>
      <c r="C17" s="263"/>
      <c r="D17" s="40"/>
      <c r="E17" s="264">
        <f>IFERROR(INDEX($I$6:$J$11,MATCH(A17,$I$6:$I$11,0),2),"")</f>
        <v>0</v>
      </c>
      <c r="F17" s="264" t="str">
        <f>IF(OR(C17="",D17=""),"",IFERROR(PRODUCT(C17:E17),""))</f>
        <v/>
      </c>
    </row>
    <row r="18" spans="1:6" x14ac:dyDescent="0.2">
      <c r="A18" s="251" t="s">
        <v>15</v>
      </c>
      <c r="B18" s="251"/>
      <c r="C18" s="263"/>
      <c r="D18" s="40"/>
      <c r="E18" s="264">
        <f>IFERROR(INDEX($I$6:$J$11,MATCH(A18,$I$6:$I$11,0),2),"")</f>
        <v>0</v>
      </c>
      <c r="F18" s="264" t="str">
        <f>IF(OR(C18="",D18=""),"",IFERROR(PRODUCT(C18:E18),""))</f>
        <v/>
      </c>
    </row>
    <row r="19" spans="1:6" x14ac:dyDescent="0.2">
      <c r="A19" s="251" t="s">
        <v>15</v>
      </c>
      <c r="B19" s="251"/>
      <c r="C19" s="263"/>
      <c r="D19" s="40"/>
      <c r="E19" s="264">
        <f>IFERROR(INDEX($I$6:$J$11,MATCH(A19,$I$6:$I$11,0),2),"")</f>
        <v>0</v>
      </c>
      <c r="F19" s="264" t="str">
        <f>IF(OR(C19="",D19=""),"",IFERROR(PRODUCT(C19:E19),""))</f>
        <v/>
      </c>
    </row>
    <row r="20" spans="1:6" x14ac:dyDescent="0.2">
      <c r="A20" s="23"/>
    </row>
    <row r="21" spans="1:6" x14ac:dyDescent="0.2">
      <c r="A21" s="185" t="s">
        <v>566</v>
      </c>
      <c r="B21" s="185"/>
      <c r="C21" s="185"/>
      <c r="D21" s="185"/>
      <c r="E21" s="185"/>
      <c r="F21" s="185"/>
    </row>
    <row r="22" spans="1:6" x14ac:dyDescent="0.2">
      <c r="A22" s="191" t="s">
        <v>567</v>
      </c>
      <c r="B22" s="191"/>
      <c r="C22" s="267">
        <v>0.1</v>
      </c>
      <c r="D22" s="64"/>
    </row>
    <row r="23" spans="1:6" x14ac:dyDescent="0.2">
      <c r="A23" s="64"/>
      <c r="B23" s="64"/>
      <c r="C23" s="64"/>
      <c r="D23" s="64"/>
      <c r="E23" s="64"/>
      <c r="F23" s="64"/>
    </row>
    <row r="24" spans="1:6" x14ac:dyDescent="0.2">
      <c r="A24" s="64"/>
      <c r="B24" s="64"/>
      <c r="C24" s="64"/>
      <c r="D24" s="191" t="s">
        <v>568</v>
      </c>
      <c r="E24" s="191"/>
      <c r="F24" s="268">
        <f>SUM(F9:F11,F15:F19)</f>
        <v>0</v>
      </c>
    </row>
    <row r="25" spans="1:6" x14ac:dyDescent="0.2">
      <c r="D25" s="191" t="s">
        <v>569</v>
      </c>
      <c r="E25" s="191"/>
      <c r="F25" s="269">
        <f>F24*C22</f>
        <v>0</v>
      </c>
    </row>
    <row r="26" spans="1:6" x14ac:dyDescent="0.2">
      <c r="A26" s="64"/>
      <c r="B26" s="64"/>
      <c r="C26" s="64"/>
      <c r="D26" s="191" t="s">
        <v>568</v>
      </c>
      <c r="E26" s="191"/>
      <c r="F26" s="270">
        <f>F24-F25</f>
        <v>0</v>
      </c>
    </row>
    <row r="27" spans="1:6" x14ac:dyDescent="0.2">
      <c r="A27" s="64"/>
      <c r="B27" s="64"/>
      <c r="C27" s="64"/>
      <c r="D27" s="64"/>
      <c r="E27" s="98" t="s">
        <v>340</v>
      </c>
      <c r="F27" s="260">
        <f>F26*0.15</f>
        <v>0</v>
      </c>
    </row>
    <row r="28" spans="1:6" x14ac:dyDescent="0.2">
      <c r="E28" s="92" t="s">
        <v>556</v>
      </c>
      <c r="F28" s="106">
        <f>SUM(F26:F27)</f>
        <v>0</v>
      </c>
    </row>
    <row r="30" spans="1:6" x14ac:dyDescent="0.2">
      <c r="A30" s="205" t="str">
        <f>Disclaimer!A7</f>
        <v>Copyright © 2024 - M. Keuter - Some Rights Reserved</v>
      </c>
      <c r="B30" s="205"/>
      <c r="C30" s="205"/>
      <c r="D30" s="205"/>
      <c r="E30" s="205"/>
      <c r="F30" s="205"/>
    </row>
  </sheetData>
  <sheetProtection algorithmName="SHA-512" hashValue="MFZeeLiA5RQxBaVMjihYfwfkYMnDeDNoRD25I6wdUJkMhj1bSgpslduwYO0+wwMqVzeYddSWfpKPH3/peqMJTA==" saltValue="itioJrIdcJW+snqHysmIrA==" spinCount="100000" sheet="1" objects="1" scenarios="1"/>
  <mergeCells count="21">
    <mergeCell ref="A30:F30"/>
    <mergeCell ref="A21:F21"/>
    <mergeCell ref="A22:B22"/>
    <mergeCell ref="D24:E24"/>
    <mergeCell ref="D25:E25"/>
    <mergeCell ref="D26:E26"/>
    <mergeCell ref="A15:B15"/>
    <mergeCell ref="A16:B16"/>
    <mergeCell ref="A17:B17"/>
    <mergeCell ref="A18:B18"/>
    <mergeCell ref="A19:B19"/>
    <mergeCell ref="A7:F7"/>
    <mergeCell ref="A9:B9"/>
    <mergeCell ref="A10:B10"/>
    <mergeCell ref="A11:B11"/>
    <mergeCell ref="A13:F13"/>
    <mergeCell ref="A1:F1"/>
    <mergeCell ref="A2:F2"/>
    <mergeCell ref="E3:F3"/>
    <mergeCell ref="A4:F4"/>
    <mergeCell ref="A6:F6"/>
  </mergeCells>
  <dataValidations count="3">
    <dataValidation operator="equal" allowBlank="1" showErrorMessage="1" sqref="A20:B20" xr:uid="{00000000-0002-0000-0600-000000000000}">
      <formula1>0</formula1>
      <formula2>0</formula2>
    </dataValidation>
    <dataValidation type="list" operator="equal" allowBlank="1" showErrorMessage="1" sqref="A9:A11" xr:uid="{00000000-0002-0000-0600-000001000000}">
      <formula1>"-----,Specialist,&gt;10yrs experience,&lt;10yrs experience"</formula1>
      <formula2>0</formula2>
    </dataValidation>
    <dataValidation type="list" operator="equal" allowBlank="1" showErrorMessage="1" sqref="A15:A19" xr:uid="{00000000-0002-0000-0600-000002000000}">
      <formula1>"-----,Associate,Manager,Reg.Arch.Prof. w/Direct Responsibility,Reg.Arch.Prof. no Direct Responsibility,Staff in Support of Arch.Work Output"</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38"/>
  <sheetViews>
    <sheetView zoomScaleNormal="100" workbookViewId="0">
      <selection activeCell="E36" sqref="E36"/>
    </sheetView>
  </sheetViews>
  <sheetFormatPr defaultColWidth="11.5703125" defaultRowHeight="12.75" x14ac:dyDescent="0.2"/>
  <cols>
    <col min="1" max="4" width="11.5703125" style="64"/>
    <col min="5" max="5" width="14.85546875" style="64" customWidth="1"/>
    <col min="6" max="64" width="11.5703125" style="64"/>
  </cols>
  <sheetData>
    <row r="1" spans="1:6" ht="12.75" customHeight="1" x14ac:dyDescent="0.2">
      <c r="A1" s="137"/>
      <c r="B1" s="138"/>
      <c r="C1" s="138"/>
      <c r="D1" s="138"/>
      <c r="E1" s="138"/>
      <c r="F1" s="138"/>
    </row>
    <row r="2" spans="1:6" ht="12.75" customHeight="1" x14ac:dyDescent="0.2">
      <c r="A2" s="137"/>
      <c r="B2" s="90" t="s">
        <v>342</v>
      </c>
      <c r="C2" s="138"/>
      <c r="D2" s="138"/>
      <c r="E2" s="138"/>
      <c r="F2" s="138"/>
    </row>
    <row r="3" spans="1:6" ht="12.75" customHeight="1" x14ac:dyDescent="0.2">
      <c r="A3" s="137"/>
      <c r="B3" s="138"/>
      <c r="C3" s="138"/>
      <c r="D3" s="138"/>
      <c r="E3" s="138"/>
      <c r="F3" s="138"/>
    </row>
    <row r="4" spans="1:6" ht="12.75" customHeight="1" x14ac:dyDescent="0.2">
      <c r="A4" s="137"/>
      <c r="B4" s="138"/>
      <c r="C4" s="138"/>
      <c r="D4" s="138"/>
      <c r="E4" s="138"/>
      <c r="F4" s="138"/>
    </row>
    <row r="5" spans="1:6" ht="12.75" customHeight="1" x14ac:dyDescent="0.2">
      <c r="A5" s="137"/>
      <c r="B5" s="138"/>
      <c r="C5" s="138"/>
      <c r="D5" s="138"/>
      <c r="E5" s="138"/>
      <c r="F5" s="138"/>
    </row>
    <row r="6" spans="1:6" ht="12.75" customHeight="1" x14ac:dyDescent="0.2">
      <c r="A6" s="137"/>
      <c r="B6" s="138"/>
      <c r="C6" s="138"/>
      <c r="D6" s="138"/>
      <c r="E6" s="138"/>
      <c r="F6" s="138"/>
    </row>
    <row r="7" spans="1:6" ht="12.75" customHeight="1" x14ac:dyDescent="0.2">
      <c r="A7" s="137"/>
      <c r="B7" s="138"/>
      <c r="C7" s="138"/>
      <c r="D7" s="138"/>
      <c r="E7" s="138"/>
      <c r="F7" s="138"/>
    </row>
    <row r="8" spans="1:6" ht="12.75" customHeight="1" x14ac:dyDescent="0.2">
      <c r="A8" s="137"/>
      <c r="B8" s="138"/>
      <c r="C8" s="138"/>
      <c r="D8" s="138"/>
      <c r="E8" s="138"/>
      <c r="F8" s="138"/>
    </row>
    <row r="9" spans="1:6" ht="12.75" customHeight="1" x14ac:dyDescent="0.2">
      <c r="A9" s="137"/>
      <c r="B9" s="138"/>
      <c r="C9" s="138"/>
      <c r="D9" s="138"/>
      <c r="E9" s="138"/>
      <c r="F9" s="138"/>
    </row>
    <row r="10" spans="1:6" ht="12.75" customHeight="1" x14ac:dyDescent="0.2">
      <c r="A10" s="137"/>
      <c r="B10" s="138"/>
      <c r="C10" s="138"/>
      <c r="D10" s="138"/>
      <c r="E10" s="138"/>
      <c r="F10" s="138"/>
    </row>
    <row r="11" spans="1:6" ht="12.75" customHeight="1" x14ac:dyDescent="0.2">
      <c r="A11" s="137"/>
      <c r="B11" s="138"/>
      <c r="C11" s="138"/>
      <c r="D11" s="138"/>
      <c r="E11" s="138"/>
      <c r="F11" s="138"/>
    </row>
    <row r="12" spans="1:6" ht="12.75" customHeight="1" x14ac:dyDescent="0.2">
      <c r="A12" s="137"/>
      <c r="B12" s="138"/>
      <c r="C12" s="138"/>
      <c r="D12" s="138"/>
      <c r="E12" s="138"/>
      <c r="F12" s="138"/>
    </row>
    <row r="13" spans="1:6" ht="12.75" customHeight="1" x14ac:dyDescent="0.2">
      <c r="A13" s="137"/>
      <c r="B13" s="138"/>
      <c r="C13" s="138"/>
      <c r="D13" s="138"/>
      <c r="E13" s="138"/>
      <c r="F13" s="138"/>
    </row>
    <row r="14" spans="1:6" ht="12.75" customHeight="1" x14ac:dyDescent="0.2">
      <c r="A14" s="25"/>
      <c r="B14" s="24"/>
      <c r="C14" s="24"/>
      <c r="D14" s="24"/>
      <c r="E14" s="24"/>
      <c r="F14" s="24"/>
    </row>
    <row r="15" spans="1:6" ht="15.75" x14ac:dyDescent="0.2">
      <c r="A15" s="6" t="s">
        <v>9</v>
      </c>
      <c r="B15" s="6"/>
      <c r="C15" s="6"/>
      <c r="D15" s="6"/>
      <c r="E15" s="6"/>
      <c r="F15" s="6"/>
    </row>
    <row r="16" spans="1:6" x14ac:dyDescent="0.2">
      <c r="A16" s="2"/>
      <c r="B16" s="2"/>
      <c r="C16" s="2"/>
      <c r="D16" s="2"/>
      <c r="E16" s="2"/>
      <c r="F16" s="2"/>
    </row>
    <row r="17" spans="1:6" x14ac:dyDescent="0.2">
      <c r="A17" s="23"/>
      <c r="B17" s="24"/>
      <c r="C17" s="24"/>
      <c r="D17" s="24"/>
      <c r="E17" s="224">
        <f>Cover!F13</f>
        <v>45483</v>
      </c>
      <c r="F17" s="224"/>
    </row>
    <row r="18" spans="1:6" x14ac:dyDescent="0.2">
      <c r="A18" s="23"/>
      <c r="B18" s="24"/>
      <c r="C18" s="24"/>
      <c r="D18" s="24"/>
      <c r="E18" s="107"/>
      <c r="F18" s="107"/>
    </row>
    <row r="19" spans="1:6" x14ac:dyDescent="0.2">
      <c r="A19" s="92" t="s">
        <v>4</v>
      </c>
      <c r="B19" s="271" t="str">
        <f>IF(Cover!C17="","",Cover!C17)</f>
        <v/>
      </c>
      <c r="C19" s="272"/>
      <c r="D19" s="272"/>
      <c r="E19" s="273"/>
      <c r="F19" s="107"/>
    </row>
    <row r="20" spans="1:6" x14ac:dyDescent="0.2">
      <c r="E20" s="107"/>
      <c r="F20" s="107"/>
    </row>
    <row r="21" spans="1:6" x14ac:dyDescent="0.2">
      <c r="A21" s="92" t="s">
        <v>6</v>
      </c>
      <c r="B21" s="271" t="str">
        <f>IF(Cover!C19="","",Cover!C19)</f>
        <v/>
      </c>
      <c r="C21" s="272"/>
      <c r="D21" s="272"/>
      <c r="E21" s="273"/>
      <c r="F21" s="24"/>
    </row>
    <row r="22" spans="1:6" x14ac:dyDescent="0.2">
      <c r="A22" s="24"/>
      <c r="B22" s="24"/>
      <c r="C22" s="24"/>
      <c r="D22" s="24"/>
      <c r="E22" s="24"/>
      <c r="F22" s="24"/>
    </row>
    <row r="23" spans="1:6" x14ac:dyDescent="0.2">
      <c r="A23" s="24"/>
      <c r="B23" s="24"/>
      <c r="C23" s="24"/>
      <c r="D23" s="24"/>
      <c r="E23" s="24"/>
      <c r="F23" s="24"/>
    </row>
    <row r="24" spans="1:6" x14ac:dyDescent="0.2">
      <c r="A24" s="31"/>
      <c r="B24" s="24"/>
      <c r="C24" s="24"/>
      <c r="D24" s="136" t="s">
        <v>561</v>
      </c>
      <c r="E24" s="136" t="s">
        <v>562</v>
      </c>
      <c r="F24" s="136" t="s">
        <v>564</v>
      </c>
    </row>
    <row r="25" spans="1:6" x14ac:dyDescent="0.2">
      <c r="A25" s="191" t="s">
        <v>570</v>
      </c>
      <c r="B25" s="191"/>
      <c r="C25" s="191"/>
      <c r="D25" s="30">
        <f>'Time Based Service'!C9</f>
        <v>0</v>
      </c>
      <c r="E25" s="30">
        <f>'Time Based Service'!D9</f>
        <v>0</v>
      </c>
      <c r="F25" s="30" t="str">
        <f>'Time Based Service'!F9</f>
        <v/>
      </c>
    </row>
    <row r="26" spans="1:6" x14ac:dyDescent="0.2">
      <c r="A26" s="24"/>
      <c r="B26" s="24"/>
      <c r="E26" s="136"/>
    </row>
    <row r="27" spans="1:6" x14ac:dyDescent="0.2">
      <c r="A27" s="24"/>
      <c r="B27" s="24"/>
      <c r="C27" s="24"/>
      <c r="D27" s="136" t="s">
        <v>561</v>
      </c>
      <c r="E27" s="136" t="s">
        <v>562</v>
      </c>
      <c r="F27" s="136" t="s">
        <v>564</v>
      </c>
    </row>
    <row r="28" spans="1:6" x14ac:dyDescent="0.2">
      <c r="A28" s="191" t="s">
        <v>571</v>
      </c>
      <c r="B28" s="191"/>
      <c r="C28" s="191"/>
      <c r="D28" s="30">
        <f>'Time Based Service'!C15</f>
        <v>0</v>
      </c>
      <c r="E28" s="30">
        <f>'Time Based Service'!D15</f>
        <v>0</v>
      </c>
      <c r="F28" s="30" t="str">
        <f>'Time Based Service'!F15</f>
        <v/>
      </c>
    </row>
    <row r="29" spans="1:6" x14ac:dyDescent="0.2">
      <c r="A29" s="24"/>
      <c r="B29" s="24"/>
      <c r="E29" s="136"/>
    </row>
    <row r="30" spans="1:6" x14ac:dyDescent="0.2">
      <c r="A30" s="191" t="s">
        <v>572</v>
      </c>
      <c r="B30" s="191"/>
      <c r="C30" s="191"/>
      <c r="E30" s="24"/>
      <c r="F30" s="258">
        <f>'Time Based Service'!C22</f>
        <v>0.1</v>
      </c>
    </row>
    <row r="32" spans="1:6" x14ac:dyDescent="0.2">
      <c r="C32" s="191" t="s">
        <v>573</v>
      </c>
      <c r="D32" s="191"/>
      <c r="E32" s="268">
        <f>SUM(F25:F25,F28:F28)</f>
        <v>0</v>
      </c>
      <c r="F32" s="64" t="s">
        <v>336</v>
      </c>
    </row>
    <row r="33" spans="1:10" x14ac:dyDescent="0.2">
      <c r="A33" s="24"/>
      <c r="C33" s="191" t="s">
        <v>339</v>
      </c>
      <c r="D33" s="191"/>
      <c r="E33" s="269">
        <f>E32*F30</f>
        <v>0</v>
      </c>
    </row>
    <row r="34" spans="1:10" x14ac:dyDescent="0.2">
      <c r="C34" s="191" t="s">
        <v>552</v>
      </c>
      <c r="D34" s="191"/>
      <c r="E34" s="270">
        <f>E32-E33</f>
        <v>0</v>
      </c>
      <c r="F34" s="64" t="s">
        <v>336</v>
      </c>
    </row>
    <row r="35" spans="1:10" x14ac:dyDescent="0.2">
      <c r="D35" s="98" t="s">
        <v>554</v>
      </c>
      <c r="E35" s="260">
        <f>E34*0.15</f>
        <v>0</v>
      </c>
      <c r="F35" s="64" t="s">
        <v>555</v>
      </c>
    </row>
    <row r="36" spans="1:10" x14ac:dyDescent="0.2">
      <c r="A36" s="24"/>
      <c r="C36" s="24"/>
      <c r="D36" s="92" t="s">
        <v>556</v>
      </c>
      <c r="E36" s="106">
        <f>SUM(E34:E35)</f>
        <v>0</v>
      </c>
    </row>
    <row r="37" spans="1:10" x14ac:dyDescent="0.2">
      <c r="A37" s="24"/>
      <c r="B37" s="24"/>
      <c r="C37" s="24"/>
      <c r="H37" s="24"/>
      <c r="I37" s="24"/>
      <c r="J37" s="24"/>
    </row>
    <row r="38" spans="1:10" x14ac:dyDescent="0.2">
      <c r="A38" s="205" t="str">
        <f>Disclaimer!A7</f>
        <v>Copyright © 2024 - M. Keuter - Some Rights Reserved</v>
      </c>
      <c r="B38" s="205"/>
      <c r="C38" s="205"/>
      <c r="D38" s="205"/>
      <c r="E38" s="205"/>
      <c r="F38" s="205"/>
      <c r="H38" s="24"/>
      <c r="I38" s="24"/>
      <c r="J38" s="24"/>
    </row>
  </sheetData>
  <sheetProtection algorithmName="SHA-512" hashValue="1EyS2G9HIP1BsgUosFGAsqn86TeSRwG0xEa+lL9p2CGjk48pMnmLucExbVZ+0T7qu/l5GcWVXZhg5+EXpGUNnQ==" saltValue="yC+03rlNJN7DWWxryCqF5A==" spinCount="100000" sheet="1" objects="1" scenarios="1"/>
  <mergeCells count="12">
    <mergeCell ref="C34:D34"/>
    <mergeCell ref="A38:F38"/>
    <mergeCell ref="A25:C25"/>
    <mergeCell ref="A28:C28"/>
    <mergeCell ref="A30:C30"/>
    <mergeCell ref="C32:D32"/>
    <mergeCell ref="C33:D33"/>
    <mergeCell ref="A15:F15"/>
    <mergeCell ref="A16:F16"/>
    <mergeCell ref="E17:F17"/>
    <mergeCell ref="B19:E19"/>
    <mergeCell ref="B21:E21"/>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219"/>
  <sheetViews>
    <sheetView zoomScale="80" zoomScaleNormal="80" workbookViewId="0">
      <selection activeCell="E16" sqref="E16"/>
    </sheetView>
  </sheetViews>
  <sheetFormatPr defaultColWidth="11.5703125" defaultRowHeight="12.75" x14ac:dyDescent="0.2"/>
  <cols>
    <col min="1" max="1" width="6.5703125" style="23" customWidth="1"/>
    <col min="2" max="2" width="37.5703125" style="24" customWidth="1"/>
    <col min="3" max="3" width="12.42578125" style="24" customWidth="1"/>
    <col min="4" max="4" width="13" style="24" customWidth="1"/>
    <col min="5" max="5" width="33.140625" style="24" customWidth="1"/>
    <col min="6" max="6" width="16.140625" style="24" bestFit="1" customWidth="1"/>
    <col min="7" max="7" width="14.140625" style="24" bestFit="1" customWidth="1"/>
    <col min="8" max="8" width="33.140625" style="24" customWidth="1"/>
    <col min="9" max="9" width="11.5703125" style="24"/>
    <col min="10" max="10" width="13.85546875" style="24" bestFit="1" customWidth="1"/>
    <col min="11" max="12" width="11.5703125" style="24"/>
    <col min="13" max="13" width="12.7109375" style="23" customWidth="1"/>
    <col min="14" max="14" width="11.5703125" style="23"/>
    <col min="15" max="16" width="14.85546875" style="23" customWidth="1"/>
    <col min="17" max="18" width="11.5703125" style="23" hidden="1"/>
    <col min="19" max="21" width="11.5703125" style="24" hidden="1"/>
    <col min="22" max="1024" width="11.5703125" style="24"/>
    <col min="1025" max="16384" width="11.5703125" style="64"/>
  </cols>
  <sheetData>
    <row r="1" spans="1:20" ht="15.75" x14ac:dyDescent="0.2">
      <c r="A1" s="6" t="s">
        <v>9</v>
      </c>
      <c r="B1" s="6"/>
      <c r="C1" s="6"/>
      <c r="D1" s="6"/>
      <c r="E1" s="6"/>
      <c r="F1" s="6"/>
      <c r="G1" s="6"/>
      <c r="H1" s="6"/>
      <c r="I1" s="6"/>
      <c r="J1" s="6"/>
      <c r="L1" s="64"/>
      <c r="M1" s="64"/>
      <c r="N1" s="64"/>
      <c r="Q1" s="139"/>
      <c r="R1" s="140" t="s">
        <v>11</v>
      </c>
      <c r="S1" s="135" t="s">
        <v>15</v>
      </c>
      <c r="T1" s="135"/>
    </row>
    <row r="2" spans="1:20" x14ac:dyDescent="0.2">
      <c r="A2" s="2"/>
      <c r="B2" s="2"/>
      <c r="C2" s="2"/>
      <c r="D2" s="2"/>
      <c r="E2" s="2"/>
      <c r="F2" s="2"/>
      <c r="G2" s="2"/>
      <c r="H2" s="2"/>
      <c r="I2" s="2"/>
      <c r="J2" s="2"/>
      <c r="L2" s="64"/>
      <c r="M2" s="64"/>
      <c r="N2" s="64"/>
      <c r="Q2" s="139"/>
      <c r="R2" s="139" t="s">
        <v>14</v>
      </c>
      <c r="S2" s="135" t="s">
        <v>17</v>
      </c>
      <c r="T2" s="135">
        <f>'SACAP Prof.Rate'!B3</f>
        <v>3149</v>
      </c>
    </row>
    <row r="3" spans="1:20" x14ac:dyDescent="0.2">
      <c r="D3" s="107"/>
      <c r="F3" s="64"/>
      <c r="G3" s="64"/>
      <c r="H3" s="206">
        <f>Cover!F13</f>
        <v>45483</v>
      </c>
      <c r="I3" s="206"/>
      <c r="J3" s="64"/>
      <c r="L3" s="64"/>
      <c r="M3" s="64"/>
      <c r="N3" s="64"/>
      <c r="Q3" s="139"/>
      <c r="R3" s="139" t="s">
        <v>346</v>
      </c>
      <c r="S3" s="135" t="s">
        <v>20</v>
      </c>
      <c r="T3" s="135">
        <f>'SACAP Prof.Rate'!B4</f>
        <v>2531</v>
      </c>
    </row>
    <row r="4" spans="1:20" ht="15" x14ac:dyDescent="0.2">
      <c r="A4" s="207" t="s">
        <v>574</v>
      </c>
      <c r="B4" s="207"/>
      <c r="C4" s="207"/>
      <c r="D4" s="207"/>
      <c r="E4" s="207"/>
      <c r="F4" s="207"/>
      <c r="G4" s="207"/>
      <c r="H4" s="207"/>
      <c r="I4" s="207"/>
      <c r="J4" s="207"/>
      <c r="L4" s="64"/>
      <c r="M4" s="64"/>
      <c r="N4" s="64"/>
      <c r="Q4" s="139"/>
      <c r="R4" s="139" t="s">
        <v>348</v>
      </c>
      <c r="S4" s="135" t="s">
        <v>21</v>
      </c>
      <c r="T4" s="135">
        <f>'SACAP Prof.Rate'!B5</f>
        <v>1893</v>
      </c>
    </row>
    <row r="5" spans="1:20" ht="15" x14ac:dyDescent="0.2">
      <c r="A5" s="108"/>
      <c r="B5" s="26"/>
      <c r="C5" s="107"/>
      <c r="D5" s="107"/>
      <c r="I5" s="64"/>
      <c r="J5" s="64"/>
      <c r="L5" s="64"/>
      <c r="M5" s="64"/>
      <c r="N5" s="64"/>
      <c r="Q5" s="139"/>
      <c r="R5" s="139"/>
      <c r="S5" s="135" t="s">
        <v>24</v>
      </c>
      <c r="T5" s="135">
        <f>'SACAP Prof.Rate'!B6</f>
        <v>1350</v>
      </c>
    </row>
    <row r="6" spans="1:20" ht="12.75" customHeight="1" x14ac:dyDescent="0.2">
      <c r="A6" s="208" t="s">
        <v>349</v>
      </c>
      <c r="B6" s="208"/>
      <c r="C6" s="208"/>
      <c r="D6" s="208"/>
      <c r="E6" s="208"/>
      <c r="F6" s="208"/>
      <c r="G6" s="208"/>
      <c r="I6" s="64"/>
      <c r="J6" s="64"/>
      <c r="L6" s="64"/>
      <c r="M6" s="64"/>
      <c r="N6" s="64"/>
      <c r="Q6" s="139"/>
      <c r="R6" s="141"/>
      <c r="S6" s="135" t="s">
        <v>26</v>
      </c>
      <c r="T6" s="135">
        <f>'SACAP Prof.Rate'!B7</f>
        <v>1350</v>
      </c>
    </row>
    <row r="7" spans="1:20" x14ac:dyDescent="0.2">
      <c r="B7" s="48" t="s">
        <v>350</v>
      </c>
      <c r="C7" s="251" t="s">
        <v>15</v>
      </c>
      <c r="D7" s="251"/>
      <c r="I7" s="64"/>
      <c r="J7" s="64"/>
      <c r="L7" s="64"/>
      <c r="M7" s="64"/>
      <c r="N7" s="64"/>
      <c r="Q7" s="139"/>
      <c r="R7" s="141"/>
      <c r="S7" s="135" t="s">
        <v>29</v>
      </c>
      <c r="T7" s="135">
        <f>'SACAP Prof.Rate'!B8</f>
        <v>913</v>
      </c>
    </row>
    <row r="8" spans="1:20" x14ac:dyDescent="0.2">
      <c r="A8" s="37"/>
      <c r="B8" s="109"/>
      <c r="I8" s="64"/>
      <c r="J8" s="64"/>
      <c r="L8" s="64"/>
      <c r="M8" s="64"/>
      <c r="N8" s="64"/>
      <c r="Q8" s="139"/>
      <c r="R8" s="141"/>
      <c r="S8" s="135" t="s">
        <v>32</v>
      </c>
      <c r="T8" s="135">
        <f>'SACAP Prof.Rate'!B9</f>
        <v>543</v>
      </c>
    </row>
    <row r="9" spans="1:20" x14ac:dyDescent="0.2">
      <c r="A9" s="185" t="s">
        <v>364</v>
      </c>
      <c r="B9" s="185"/>
      <c r="C9" s="185"/>
      <c r="D9" s="185"/>
      <c r="E9" s="185"/>
      <c r="F9" s="185"/>
      <c r="G9" s="185"/>
      <c r="H9" s="185"/>
      <c r="I9" s="185"/>
      <c r="J9" s="185"/>
      <c r="L9" s="64"/>
      <c r="M9" s="64"/>
      <c r="N9" s="64"/>
      <c r="Q9" s="139"/>
      <c r="R9" s="141"/>
      <c r="S9" s="135" t="s">
        <v>36</v>
      </c>
      <c r="T9" s="135">
        <f>'SACAP Prof.Rate'!B10</f>
        <v>388</v>
      </c>
    </row>
    <row r="10" spans="1:20" x14ac:dyDescent="0.2">
      <c r="B10" s="48" t="s">
        <v>365</v>
      </c>
      <c r="C10" s="41" t="s">
        <v>14</v>
      </c>
      <c r="Q10" s="139"/>
      <c r="R10" s="139"/>
      <c r="S10" s="141"/>
      <c r="T10" s="141"/>
    </row>
    <row r="11" spans="1:20" x14ac:dyDescent="0.2">
      <c r="B11" s="64"/>
      <c r="C11" s="64"/>
      <c r="D11" s="64"/>
      <c r="Q11" s="139"/>
      <c r="R11" s="139"/>
      <c r="S11" s="141"/>
      <c r="T11" s="141"/>
    </row>
    <row r="12" spans="1:20" x14ac:dyDescent="0.2">
      <c r="A12" s="185" t="s">
        <v>366</v>
      </c>
      <c r="B12" s="185"/>
      <c r="C12" s="185"/>
      <c r="D12" s="185"/>
      <c r="E12" s="185"/>
      <c r="F12" s="185"/>
      <c r="G12" s="185"/>
      <c r="H12" s="185"/>
      <c r="I12" s="185"/>
      <c r="J12" s="185"/>
      <c r="Q12" s="139"/>
      <c r="R12" s="139"/>
      <c r="S12" s="141"/>
      <c r="T12" s="141"/>
    </row>
    <row r="13" spans="1:20" x14ac:dyDescent="0.2">
      <c r="B13" s="48" t="s">
        <v>367</v>
      </c>
      <c r="C13" s="40"/>
      <c r="Q13" s="139"/>
      <c r="R13" s="139"/>
      <c r="S13" s="141"/>
      <c r="T13" s="141"/>
    </row>
    <row r="14" spans="1:20" x14ac:dyDescent="0.2">
      <c r="B14" s="48"/>
      <c r="C14" s="23"/>
      <c r="Q14" s="139"/>
      <c r="R14" s="139"/>
      <c r="S14" s="141"/>
      <c r="T14" s="141"/>
    </row>
    <row r="15" spans="1:20" x14ac:dyDescent="0.2">
      <c r="A15" s="185" t="s">
        <v>566</v>
      </c>
      <c r="B15" s="185"/>
      <c r="C15" s="185"/>
      <c r="D15" s="185"/>
      <c r="E15" s="185"/>
      <c r="F15" s="185"/>
      <c r="Q15" s="139"/>
      <c r="R15" s="139"/>
      <c r="S15" s="141"/>
      <c r="T15" s="141"/>
    </row>
    <row r="16" spans="1:20" x14ac:dyDescent="0.2">
      <c r="A16" s="209" t="s">
        <v>567</v>
      </c>
      <c r="B16" s="209"/>
      <c r="C16" s="267">
        <v>0</v>
      </c>
      <c r="D16" s="64"/>
      <c r="Q16" s="139"/>
      <c r="R16" s="139"/>
      <c r="S16" s="141"/>
      <c r="T16" s="141"/>
    </row>
    <row r="17" spans="1:20" x14ac:dyDescent="0.2">
      <c r="B17" s="48"/>
      <c r="C17" s="23"/>
      <c r="Q17" s="139"/>
      <c r="R17" s="139"/>
      <c r="S17" s="141"/>
      <c r="T17" s="141"/>
    </row>
    <row r="18" spans="1:20" x14ac:dyDescent="0.2">
      <c r="A18" s="210" t="s">
        <v>575</v>
      </c>
      <c r="B18" s="210"/>
      <c r="C18" s="210"/>
      <c r="D18" s="210"/>
      <c r="E18" s="210"/>
      <c r="F18" s="210"/>
      <c r="G18" s="210"/>
      <c r="H18" s="210"/>
      <c r="I18" s="210"/>
      <c r="J18" s="210"/>
      <c r="Q18" s="139"/>
      <c r="R18" s="139"/>
      <c r="S18" s="141"/>
      <c r="T18" s="141"/>
    </row>
    <row r="19" spans="1:20" x14ac:dyDescent="0.2">
      <c r="A19" s="185" t="s">
        <v>576</v>
      </c>
      <c r="B19" s="185"/>
      <c r="C19" s="185"/>
      <c r="D19" s="185"/>
      <c r="E19" s="185"/>
      <c r="F19" s="185"/>
      <c r="G19" s="185"/>
      <c r="H19" s="185"/>
      <c r="I19" s="185"/>
      <c r="J19" s="185"/>
      <c r="Q19" s="139"/>
      <c r="R19" s="139"/>
      <c r="S19" s="141"/>
      <c r="T19" s="141"/>
    </row>
    <row r="20" spans="1:20" x14ac:dyDescent="0.2">
      <c r="A20" s="185" t="s">
        <v>577</v>
      </c>
      <c r="B20" s="185"/>
      <c r="C20" s="185"/>
      <c r="D20" s="185"/>
      <c r="E20" s="185"/>
      <c r="F20" s="185"/>
      <c r="G20" s="185"/>
      <c r="H20" s="185"/>
      <c r="I20" s="185"/>
      <c r="J20" s="185"/>
      <c r="Q20" s="139"/>
      <c r="R20" s="139"/>
      <c r="S20" s="141"/>
      <c r="T20" s="141"/>
    </row>
    <row r="21" spans="1:20" ht="12.75" customHeight="1" x14ac:dyDescent="0.2">
      <c r="A21" s="208" t="s">
        <v>578</v>
      </c>
      <c r="B21" s="208"/>
      <c r="C21" s="208"/>
      <c r="D21" s="208"/>
      <c r="E21" s="208"/>
      <c r="F21" s="208"/>
      <c r="G21" s="208"/>
      <c r="H21" s="208"/>
      <c r="I21" s="208"/>
      <c r="J21" s="208"/>
      <c r="Q21" s="139"/>
      <c r="R21" s="139"/>
      <c r="S21" s="141"/>
      <c r="T21" s="141"/>
    </row>
    <row r="22" spans="1:20" x14ac:dyDescent="0.2">
      <c r="A22" s="185"/>
      <c r="B22" s="185"/>
      <c r="C22" s="185"/>
      <c r="D22" s="185"/>
      <c r="E22" s="185"/>
      <c r="F22" s="185"/>
      <c r="G22" s="185"/>
      <c r="H22" s="185"/>
      <c r="I22" s="185"/>
      <c r="J22" s="185"/>
      <c r="K22" s="64"/>
      <c r="L22" s="64"/>
      <c r="M22" s="24"/>
      <c r="N22" s="24"/>
      <c r="O22" s="24"/>
      <c r="P22" s="24"/>
      <c r="Q22" s="141"/>
      <c r="R22" s="139"/>
      <c r="S22" s="141"/>
      <c r="T22" s="141"/>
    </row>
    <row r="23" spans="1:20" ht="12.75" customHeight="1" x14ac:dyDescent="0.2">
      <c r="A23" s="4" t="s">
        <v>37</v>
      </c>
      <c r="B23" s="4"/>
      <c r="C23" s="4" t="s">
        <v>38</v>
      </c>
      <c r="D23" s="4" t="s">
        <v>39</v>
      </c>
      <c r="E23" s="4" t="s">
        <v>40</v>
      </c>
      <c r="F23" s="4" t="s">
        <v>43</v>
      </c>
      <c r="G23" s="4" t="s">
        <v>579</v>
      </c>
      <c r="H23" s="4" t="s">
        <v>580</v>
      </c>
      <c r="I23" s="225" t="s">
        <v>581</v>
      </c>
      <c r="J23" s="4" t="s">
        <v>582</v>
      </c>
      <c r="K23" s="4" t="s">
        <v>583</v>
      </c>
      <c r="L23" s="4" t="s">
        <v>584</v>
      </c>
      <c r="M23" s="27"/>
      <c r="N23" s="24"/>
      <c r="O23" s="24"/>
      <c r="P23" s="24"/>
      <c r="Q23" s="141"/>
      <c r="R23" s="139"/>
      <c r="S23" s="141"/>
      <c r="T23" s="141"/>
    </row>
    <row r="24" spans="1:20" x14ac:dyDescent="0.2">
      <c r="A24" s="4"/>
      <c r="B24" s="4"/>
      <c r="C24" s="4"/>
      <c r="D24" s="4"/>
      <c r="E24" s="4"/>
      <c r="F24" s="4"/>
      <c r="G24" s="4"/>
      <c r="H24" s="4"/>
      <c r="I24" s="4"/>
      <c r="J24" s="4"/>
      <c r="K24" s="4"/>
      <c r="L24" s="4"/>
      <c r="M24" s="64"/>
      <c r="Q24" s="139"/>
      <c r="R24" s="139"/>
      <c r="S24" s="141"/>
      <c r="T24" s="141"/>
    </row>
    <row r="25" spans="1:20" ht="24" x14ac:dyDescent="0.2">
      <c r="A25" s="30" t="s">
        <v>379</v>
      </c>
      <c r="B25" s="112" t="s">
        <v>380</v>
      </c>
      <c r="C25" s="40"/>
      <c r="D25" s="40"/>
      <c r="E25" s="40" t="s">
        <v>15</v>
      </c>
      <c r="F25" s="143">
        <f t="shared" ref="F25:F31" si="0">IFERROR(INDEX($S$1:$T$9,MATCH(E25,$S$1:$S$9,0),2),"")</f>
        <v>0</v>
      </c>
      <c r="G25" s="39"/>
      <c r="H25" s="143">
        <f t="shared" ref="H25:H31" si="1">IFERROR(IF(OR(G25=0,G25=""),C25*D25*F25,D25*G25),0)</f>
        <v>0</v>
      </c>
      <c r="I25" s="143">
        <f t="shared" ref="I25:I31" si="2">IF(OR(E25=S$2,E25=S$3,E25=S$4),H25,0)</f>
        <v>0</v>
      </c>
      <c r="J25" s="143">
        <f t="shared" ref="J25:J31" si="3">IF(OR(E25=S$5,E25=S$6,E25=S$7,E25=S$8,E25=S$9),H25,0)</f>
        <v>0</v>
      </c>
      <c r="K25" s="144">
        <f t="shared" ref="K25:K31" si="4">IF(OR(E25=S$2,E25=S$3,E25=S$4),C25,0)</f>
        <v>0</v>
      </c>
      <c r="L25" s="144">
        <f t="shared" ref="L25:L31" si="5">IF(OR(E25=S$5,E25=S$6,E25=S$7,E25=S$8,E25=S$9),C25,0)</f>
        <v>0</v>
      </c>
      <c r="M25" s="64"/>
      <c r="Q25" s="139"/>
      <c r="R25" s="139"/>
      <c r="S25" s="141"/>
      <c r="T25" s="141"/>
    </row>
    <row r="26" spans="1:20" x14ac:dyDescent="0.2">
      <c r="A26" s="30" t="s">
        <v>381</v>
      </c>
      <c r="B26" s="113" t="s">
        <v>382</v>
      </c>
      <c r="C26" s="40"/>
      <c r="D26" s="40"/>
      <c r="E26" s="40" t="s">
        <v>15</v>
      </c>
      <c r="F26" s="143">
        <f t="shared" si="0"/>
        <v>0</v>
      </c>
      <c r="G26" s="39"/>
      <c r="H26" s="143">
        <f t="shared" si="1"/>
        <v>0</v>
      </c>
      <c r="I26" s="143">
        <f t="shared" si="2"/>
        <v>0</v>
      </c>
      <c r="J26" s="143">
        <f t="shared" si="3"/>
        <v>0</v>
      </c>
      <c r="K26" s="144">
        <f t="shared" si="4"/>
        <v>0</v>
      </c>
      <c r="L26" s="144">
        <f t="shared" si="5"/>
        <v>0</v>
      </c>
      <c r="M26" s="64"/>
      <c r="Q26" s="139"/>
      <c r="R26" s="139"/>
      <c r="S26" s="141"/>
      <c r="T26" s="141"/>
    </row>
    <row r="27" spans="1:20" x14ac:dyDescent="0.2">
      <c r="A27" s="30" t="s">
        <v>383</v>
      </c>
      <c r="B27" s="113" t="s">
        <v>384</v>
      </c>
      <c r="C27" s="40"/>
      <c r="D27" s="40"/>
      <c r="E27" s="40" t="s">
        <v>15</v>
      </c>
      <c r="F27" s="143">
        <f t="shared" si="0"/>
        <v>0</v>
      </c>
      <c r="G27" s="39"/>
      <c r="H27" s="143">
        <f t="shared" si="1"/>
        <v>0</v>
      </c>
      <c r="I27" s="143">
        <f t="shared" si="2"/>
        <v>0</v>
      </c>
      <c r="J27" s="143">
        <f t="shared" si="3"/>
        <v>0</v>
      </c>
      <c r="K27" s="144">
        <f t="shared" si="4"/>
        <v>0</v>
      </c>
      <c r="L27" s="144">
        <f t="shared" si="5"/>
        <v>0</v>
      </c>
      <c r="M27" s="64"/>
      <c r="Q27" s="139"/>
      <c r="R27" s="139"/>
      <c r="S27" s="141"/>
      <c r="T27" s="141"/>
    </row>
    <row r="28" spans="1:20" x14ac:dyDescent="0.2">
      <c r="A28" s="30" t="s">
        <v>385</v>
      </c>
      <c r="B28" s="113" t="s">
        <v>386</v>
      </c>
      <c r="C28" s="40"/>
      <c r="D28" s="40"/>
      <c r="E28" s="40" t="s">
        <v>15</v>
      </c>
      <c r="F28" s="143">
        <f t="shared" si="0"/>
        <v>0</v>
      </c>
      <c r="G28" s="39"/>
      <c r="H28" s="143">
        <f t="shared" si="1"/>
        <v>0</v>
      </c>
      <c r="I28" s="143">
        <f t="shared" si="2"/>
        <v>0</v>
      </c>
      <c r="J28" s="143">
        <f t="shared" si="3"/>
        <v>0</v>
      </c>
      <c r="K28" s="144">
        <f t="shared" si="4"/>
        <v>0</v>
      </c>
      <c r="L28" s="144">
        <f t="shared" si="5"/>
        <v>0</v>
      </c>
      <c r="Q28" s="139"/>
      <c r="R28" s="139"/>
      <c r="S28" s="141"/>
      <c r="T28" s="141"/>
    </row>
    <row r="29" spans="1:20" x14ac:dyDescent="0.2">
      <c r="A29" s="30" t="s">
        <v>387</v>
      </c>
      <c r="B29" s="113" t="s">
        <v>388</v>
      </c>
      <c r="C29" s="40"/>
      <c r="D29" s="40"/>
      <c r="E29" s="40" t="s">
        <v>15</v>
      </c>
      <c r="F29" s="143">
        <f t="shared" si="0"/>
        <v>0</v>
      </c>
      <c r="G29" s="39"/>
      <c r="H29" s="143">
        <f t="shared" si="1"/>
        <v>0</v>
      </c>
      <c r="I29" s="143">
        <f t="shared" si="2"/>
        <v>0</v>
      </c>
      <c r="J29" s="143">
        <f t="shared" si="3"/>
        <v>0</v>
      </c>
      <c r="K29" s="144">
        <f t="shared" si="4"/>
        <v>0</v>
      </c>
      <c r="L29" s="144">
        <f t="shared" si="5"/>
        <v>0</v>
      </c>
      <c r="Q29" s="139"/>
      <c r="R29" s="139"/>
      <c r="S29" s="141"/>
      <c r="T29" s="141"/>
    </row>
    <row r="30" spans="1:20" x14ac:dyDescent="0.2">
      <c r="A30" s="30" t="s">
        <v>389</v>
      </c>
      <c r="B30" s="113" t="s">
        <v>390</v>
      </c>
      <c r="C30" s="40"/>
      <c r="D30" s="40"/>
      <c r="E30" s="40" t="s">
        <v>15</v>
      </c>
      <c r="F30" s="143">
        <f t="shared" si="0"/>
        <v>0</v>
      </c>
      <c r="G30" s="39"/>
      <c r="H30" s="143">
        <f t="shared" si="1"/>
        <v>0</v>
      </c>
      <c r="I30" s="143">
        <f t="shared" si="2"/>
        <v>0</v>
      </c>
      <c r="J30" s="143">
        <f t="shared" si="3"/>
        <v>0</v>
      </c>
      <c r="K30" s="144">
        <f t="shared" si="4"/>
        <v>0</v>
      </c>
      <c r="L30" s="144">
        <f t="shared" si="5"/>
        <v>0</v>
      </c>
      <c r="Q30" s="139"/>
      <c r="R30" s="139"/>
      <c r="S30" s="141"/>
      <c r="T30" s="141"/>
    </row>
    <row r="31" spans="1:20" ht="24" x14ac:dyDescent="0.2">
      <c r="A31" s="30" t="s">
        <v>391</v>
      </c>
      <c r="B31" s="113" t="s">
        <v>392</v>
      </c>
      <c r="C31" s="40"/>
      <c r="D31" s="40"/>
      <c r="E31" s="40" t="s">
        <v>15</v>
      </c>
      <c r="F31" s="143">
        <f t="shared" si="0"/>
        <v>0</v>
      </c>
      <c r="G31" s="39"/>
      <c r="H31" s="143">
        <f t="shared" si="1"/>
        <v>0</v>
      </c>
      <c r="I31" s="143">
        <f t="shared" si="2"/>
        <v>0</v>
      </c>
      <c r="J31" s="143">
        <f t="shared" si="3"/>
        <v>0</v>
      </c>
      <c r="K31" s="144">
        <f t="shared" si="4"/>
        <v>0</v>
      </c>
      <c r="L31" s="144">
        <f t="shared" si="5"/>
        <v>0</v>
      </c>
      <c r="Q31" s="139"/>
      <c r="R31" s="139"/>
      <c r="S31" s="141"/>
      <c r="T31" s="141"/>
    </row>
    <row r="32" spans="1:20" x14ac:dyDescent="0.2">
      <c r="A32" s="3"/>
      <c r="B32" s="3"/>
      <c r="C32" s="29">
        <f>SUM(C25:C31)</f>
        <v>0</v>
      </c>
      <c r="D32" s="29"/>
      <c r="E32" s="29"/>
      <c r="F32" s="29"/>
      <c r="G32" s="29"/>
      <c r="H32" s="145">
        <f>SUM(H25:H31)</f>
        <v>0</v>
      </c>
      <c r="I32" s="145">
        <f>SUM(I25:I31)</f>
        <v>0</v>
      </c>
      <c r="J32" s="145">
        <f>SUM(J25:J31)</f>
        <v>0</v>
      </c>
      <c r="K32" s="29">
        <f>SUM(K25:K31)</f>
        <v>0</v>
      </c>
      <c r="L32" s="29">
        <f>SUM(L25:L31)</f>
        <v>0</v>
      </c>
      <c r="Q32" s="139"/>
      <c r="R32" s="139"/>
      <c r="S32" s="141"/>
      <c r="T32" s="141"/>
    </row>
    <row r="33" spans="1:20" x14ac:dyDescent="0.2">
      <c r="A33" s="115"/>
      <c r="Q33" s="139"/>
      <c r="R33" s="139"/>
      <c r="S33" s="141"/>
      <c r="T33" s="141"/>
    </row>
    <row r="34" spans="1:20" ht="12.75" customHeight="1" x14ac:dyDescent="0.2">
      <c r="A34" s="4" t="s">
        <v>92</v>
      </c>
      <c r="B34" s="4"/>
      <c r="C34" s="4" t="s">
        <v>38</v>
      </c>
      <c r="D34" s="4" t="s">
        <v>39</v>
      </c>
      <c r="E34" s="4" t="s">
        <v>40</v>
      </c>
      <c r="F34" s="4" t="s">
        <v>43</v>
      </c>
      <c r="G34" s="4" t="s">
        <v>579</v>
      </c>
      <c r="H34" s="4" t="s">
        <v>580</v>
      </c>
      <c r="I34" s="225" t="s">
        <v>581</v>
      </c>
      <c r="J34" s="4" t="s">
        <v>582</v>
      </c>
      <c r="K34" s="4" t="s">
        <v>583</v>
      </c>
      <c r="L34" s="4" t="s">
        <v>584</v>
      </c>
      <c r="Q34" s="139"/>
      <c r="R34" s="139"/>
      <c r="S34" s="141"/>
      <c r="T34" s="141"/>
    </row>
    <row r="35" spans="1:20" x14ac:dyDescent="0.2">
      <c r="A35" s="4"/>
      <c r="B35" s="4"/>
      <c r="C35" s="4"/>
      <c r="D35" s="4"/>
      <c r="E35" s="4"/>
      <c r="F35" s="4"/>
      <c r="G35" s="4"/>
      <c r="H35" s="4"/>
      <c r="I35" s="4"/>
      <c r="J35" s="4"/>
      <c r="K35" s="4"/>
      <c r="L35" s="4"/>
      <c r="Q35" s="139"/>
      <c r="R35" s="139"/>
      <c r="S35" s="141"/>
      <c r="T35" s="141"/>
    </row>
    <row r="36" spans="1:20" ht="36" x14ac:dyDescent="0.2">
      <c r="A36" s="30" t="s">
        <v>393</v>
      </c>
      <c r="B36" s="112" t="s">
        <v>394</v>
      </c>
      <c r="C36" s="211"/>
      <c r="D36" s="40"/>
      <c r="E36" s="40" t="s">
        <v>15</v>
      </c>
      <c r="F36" s="143">
        <f t="shared" ref="F36:F42" si="6">IFERROR(INDEX($S$1:$T$9,MATCH(E36,$S$1:$S$9,0),2),"")</f>
        <v>0</v>
      </c>
      <c r="G36" s="39"/>
      <c r="H36" s="143">
        <f>IFERROR(IF(OR(G36=0,G36=""),C36*D36*F36,D36*G36),0)</f>
        <v>0</v>
      </c>
      <c r="I36" s="143">
        <f t="shared" ref="I36:I42" si="7">IF(OR(E36=S$2,E36=S$3,E36=S$4),H36,0)</f>
        <v>0</v>
      </c>
      <c r="J36" s="143">
        <f t="shared" ref="J36:J42" si="8">IF(OR(E36=S$5,E36=S$6,E36=S$7,E36=S$8,E36=S$9),H36,0)</f>
        <v>0</v>
      </c>
      <c r="K36" s="144">
        <f t="shared" ref="K36:K42" si="9">IF(OR(E36=S$2,E36=S$3,E36=S$4),C36,0)</f>
        <v>0</v>
      </c>
      <c r="L36" s="144">
        <f>IF(OR(E36=S$5,E36=S$6,E36=S$7,E36=S$8,E36=S$9),C36,0)</f>
        <v>0</v>
      </c>
      <c r="M36" s="64"/>
      <c r="N36" s="64"/>
      <c r="O36" s="64"/>
      <c r="P36" s="64"/>
      <c r="Q36" s="146"/>
      <c r="R36" s="146"/>
      <c r="S36" s="141"/>
      <c r="T36" s="141"/>
    </row>
    <row r="37" spans="1:20" ht="36" x14ac:dyDescent="0.2">
      <c r="A37" s="30" t="s">
        <v>395</v>
      </c>
      <c r="B37" s="112" t="s">
        <v>396</v>
      </c>
      <c r="C37" s="211"/>
      <c r="D37" s="40"/>
      <c r="E37" s="40" t="s">
        <v>15</v>
      </c>
      <c r="F37" s="143">
        <f t="shared" si="6"/>
        <v>0</v>
      </c>
      <c r="G37" s="39"/>
      <c r="H37" s="143">
        <f>IFERROR(IF(OR(G37=0,G37=""),C36*D37*F37,D37*G37),0)</f>
        <v>0</v>
      </c>
      <c r="I37" s="143">
        <f t="shared" si="7"/>
        <v>0</v>
      </c>
      <c r="J37" s="143">
        <f t="shared" si="8"/>
        <v>0</v>
      </c>
      <c r="K37" s="144">
        <f t="shared" si="9"/>
        <v>0</v>
      </c>
      <c r="L37" s="144">
        <f>IF(OR(E37=S$5,E37=S$6,E37=S$7,E37=S$8,E37=S$9),C36,0)</f>
        <v>0</v>
      </c>
      <c r="M37" s="64"/>
      <c r="N37" s="64"/>
      <c r="O37" s="64"/>
      <c r="P37" s="64"/>
      <c r="Q37" s="146"/>
      <c r="R37" s="139"/>
      <c r="S37" s="141"/>
      <c r="T37" s="141"/>
    </row>
    <row r="38" spans="1:20" ht="36" x14ac:dyDescent="0.2">
      <c r="A38" s="30" t="s">
        <v>397</v>
      </c>
      <c r="B38" s="112" t="s">
        <v>398</v>
      </c>
      <c r="C38" s="211"/>
      <c r="D38" s="40"/>
      <c r="E38" s="40" t="s">
        <v>15</v>
      </c>
      <c r="F38" s="143">
        <f t="shared" si="6"/>
        <v>0</v>
      </c>
      <c r="G38" s="39"/>
      <c r="H38" s="143">
        <f>IFERROR(IF(OR(G38=0,G38=""),C36*D38*F38,D38*G38),0)</f>
        <v>0</v>
      </c>
      <c r="I38" s="143">
        <f t="shared" si="7"/>
        <v>0</v>
      </c>
      <c r="J38" s="143">
        <f t="shared" si="8"/>
        <v>0</v>
      </c>
      <c r="K38" s="144">
        <f t="shared" si="9"/>
        <v>0</v>
      </c>
      <c r="L38" s="144">
        <f>IF(OR(E38=S$5,E38=S$6,E38=S$7,E38=S$8,E38=S$9),C36,0)</f>
        <v>0</v>
      </c>
      <c r="M38" s="64"/>
      <c r="N38" s="64"/>
      <c r="O38" s="64"/>
      <c r="P38" s="64"/>
      <c r="Q38" s="146"/>
      <c r="R38" s="139"/>
      <c r="S38" s="141"/>
      <c r="T38" s="141"/>
    </row>
    <row r="39" spans="1:20" ht="24" x14ac:dyDescent="0.2">
      <c r="A39" s="30" t="s">
        <v>381</v>
      </c>
      <c r="B39" s="112" t="s">
        <v>399</v>
      </c>
      <c r="C39" s="40"/>
      <c r="D39" s="40"/>
      <c r="E39" s="40" t="s">
        <v>15</v>
      </c>
      <c r="F39" s="143">
        <f t="shared" si="6"/>
        <v>0</v>
      </c>
      <c r="G39" s="39"/>
      <c r="H39" s="143">
        <f>IFERROR(IF(OR(G39=0,G39=""),C39*D39*F39,D39*G39),0)</f>
        <v>0</v>
      </c>
      <c r="I39" s="143">
        <f t="shared" si="7"/>
        <v>0</v>
      </c>
      <c r="J39" s="143">
        <f t="shared" si="8"/>
        <v>0</v>
      </c>
      <c r="K39" s="144">
        <f t="shared" si="9"/>
        <v>0</v>
      </c>
      <c r="L39" s="144">
        <f>IF(OR(E39=S$5,E39=S$6,E39=S$7,E39=S$8,E39=S$9),C39,0)</f>
        <v>0</v>
      </c>
      <c r="Q39" s="139"/>
      <c r="R39" s="139"/>
      <c r="S39" s="141"/>
      <c r="T39" s="141"/>
    </row>
    <row r="40" spans="1:20" x14ac:dyDescent="0.2">
      <c r="A40" s="30" t="s">
        <v>383</v>
      </c>
      <c r="B40" s="112" t="s">
        <v>400</v>
      </c>
      <c r="C40" s="40"/>
      <c r="D40" s="40"/>
      <c r="E40" s="40" t="s">
        <v>15</v>
      </c>
      <c r="F40" s="143">
        <f t="shared" si="6"/>
        <v>0</v>
      </c>
      <c r="G40" s="39"/>
      <c r="H40" s="143">
        <f>IFERROR(IF(OR(G40=0,G40=""),C40*D40*F40,D40*G40),0)</f>
        <v>0</v>
      </c>
      <c r="I40" s="143">
        <f t="shared" si="7"/>
        <v>0</v>
      </c>
      <c r="J40" s="143">
        <f t="shared" si="8"/>
        <v>0</v>
      </c>
      <c r="K40" s="144">
        <f t="shared" si="9"/>
        <v>0</v>
      </c>
      <c r="L40" s="144">
        <f>IF(OR(E40=S$5,E40=S$6,E40=S$7,E40=S$8,E40=S$9),C40,0)</f>
        <v>0</v>
      </c>
      <c r="Q40" s="139"/>
      <c r="R40" s="139"/>
      <c r="S40" s="141"/>
      <c r="T40" s="141"/>
    </row>
    <row r="41" spans="1:20" x14ac:dyDescent="0.2">
      <c r="A41" s="30" t="s">
        <v>385</v>
      </c>
      <c r="B41" s="112" t="s">
        <v>401</v>
      </c>
      <c r="C41" s="40"/>
      <c r="D41" s="40"/>
      <c r="E41" s="40" t="s">
        <v>15</v>
      </c>
      <c r="F41" s="143">
        <f t="shared" si="6"/>
        <v>0</v>
      </c>
      <c r="G41" s="39"/>
      <c r="H41" s="143">
        <f>IFERROR(IF(OR(G41=0,G41=""),C41*D41*F41,D41*G41),0)</f>
        <v>0</v>
      </c>
      <c r="I41" s="143">
        <f t="shared" si="7"/>
        <v>0</v>
      </c>
      <c r="J41" s="143">
        <f t="shared" si="8"/>
        <v>0</v>
      </c>
      <c r="K41" s="144">
        <f t="shared" si="9"/>
        <v>0</v>
      </c>
      <c r="L41" s="144">
        <f>IF(OR(E41=S$5,E41=S$6,E41=S$7,E41=S$8,E41=S$9),C41,0)</f>
        <v>0</v>
      </c>
      <c r="Q41" s="139"/>
      <c r="R41" s="139"/>
      <c r="S41" s="141"/>
      <c r="T41" s="141"/>
    </row>
    <row r="42" spans="1:20" x14ac:dyDescent="0.2">
      <c r="A42" s="30" t="s">
        <v>387</v>
      </c>
      <c r="B42" s="112" t="s">
        <v>402</v>
      </c>
      <c r="C42" s="40"/>
      <c r="D42" s="40"/>
      <c r="E42" s="40" t="s">
        <v>15</v>
      </c>
      <c r="F42" s="143">
        <f t="shared" si="6"/>
        <v>0</v>
      </c>
      <c r="G42" s="39"/>
      <c r="H42" s="143">
        <f>IFERROR(IF(OR(G42=0,G42=""),C42*D42*F42,D42*G42),0)</f>
        <v>0</v>
      </c>
      <c r="I42" s="143">
        <f t="shared" si="7"/>
        <v>0</v>
      </c>
      <c r="J42" s="143">
        <f t="shared" si="8"/>
        <v>0</v>
      </c>
      <c r="K42" s="144">
        <f t="shared" si="9"/>
        <v>0</v>
      </c>
      <c r="L42" s="144">
        <f>IF(OR(E42=S$5,E42=S$6,E42=S$7,E42=S$8,E42=S$9),C42,0)</f>
        <v>0</v>
      </c>
      <c r="Q42" s="139"/>
      <c r="R42" s="139"/>
      <c r="S42" s="141"/>
      <c r="T42" s="141"/>
    </row>
    <row r="43" spans="1:20" x14ac:dyDescent="0.2">
      <c r="A43" s="3"/>
      <c r="B43" s="3"/>
      <c r="C43" s="29">
        <f>SUM(C36:C42)</f>
        <v>0</v>
      </c>
      <c r="D43" s="29"/>
      <c r="E43" s="29"/>
      <c r="F43" s="29"/>
      <c r="G43" s="29"/>
      <c r="H43" s="145">
        <f>SUM(H36:H42)</f>
        <v>0</v>
      </c>
      <c r="I43" s="145">
        <f>SUM(I36:I42)</f>
        <v>0</v>
      </c>
      <c r="J43" s="145">
        <f>SUM(J36:J42)</f>
        <v>0</v>
      </c>
      <c r="K43" s="29">
        <f>SUM(K36:K42)</f>
        <v>0</v>
      </c>
      <c r="L43" s="29">
        <f>SUM(L36:L42)</f>
        <v>0</v>
      </c>
      <c r="Q43" s="139"/>
      <c r="R43" s="139"/>
      <c r="S43" s="141"/>
      <c r="T43" s="141"/>
    </row>
    <row r="44" spans="1:20" x14ac:dyDescent="0.2">
      <c r="A44" s="115"/>
      <c r="Q44" s="139"/>
      <c r="R44" s="139"/>
      <c r="S44" s="141"/>
      <c r="T44" s="141"/>
    </row>
    <row r="45" spans="1:20" ht="12.75" customHeight="1" x14ac:dyDescent="0.2">
      <c r="A45" s="4" t="s">
        <v>137</v>
      </c>
      <c r="B45" s="4"/>
      <c r="C45" s="4" t="s">
        <v>38</v>
      </c>
      <c r="D45" s="4" t="s">
        <v>39</v>
      </c>
      <c r="E45" s="4" t="s">
        <v>40</v>
      </c>
      <c r="F45" s="4" t="s">
        <v>43</v>
      </c>
      <c r="G45" s="4" t="s">
        <v>579</v>
      </c>
      <c r="H45" s="4" t="s">
        <v>580</v>
      </c>
      <c r="I45" s="225" t="s">
        <v>581</v>
      </c>
      <c r="J45" s="4" t="s">
        <v>582</v>
      </c>
      <c r="K45" s="4" t="s">
        <v>583</v>
      </c>
      <c r="L45" s="4" t="s">
        <v>584</v>
      </c>
      <c r="Q45" s="139"/>
      <c r="R45" s="139"/>
      <c r="S45" s="141"/>
      <c r="T45" s="141"/>
    </row>
    <row r="46" spans="1:20" x14ac:dyDescent="0.2">
      <c r="A46" s="4"/>
      <c r="B46" s="4"/>
      <c r="C46" s="4"/>
      <c r="D46" s="4"/>
      <c r="E46" s="4"/>
      <c r="F46" s="4"/>
      <c r="G46" s="4"/>
      <c r="H46" s="4"/>
      <c r="I46" s="4"/>
      <c r="J46" s="4"/>
      <c r="K46" s="4"/>
      <c r="L46" s="4"/>
      <c r="Q46" s="139"/>
      <c r="R46" s="139"/>
      <c r="S46" s="141"/>
      <c r="T46" s="141"/>
    </row>
    <row r="47" spans="1:20" ht="48" x14ac:dyDescent="0.2">
      <c r="A47" s="30" t="s">
        <v>379</v>
      </c>
      <c r="B47" s="112" t="s">
        <v>403</v>
      </c>
      <c r="C47" s="40"/>
      <c r="D47" s="40"/>
      <c r="E47" s="40" t="s">
        <v>15</v>
      </c>
      <c r="F47" s="143">
        <f>IFERROR(INDEX($S$1:$T$9,MATCH(E47,$S$1:$S$9,0),2),"")</f>
        <v>0</v>
      </c>
      <c r="G47" s="39"/>
      <c r="H47" s="143">
        <f>IFERROR(IF(OR(G47=0,G47=""),C47*D47*F47,D47*G47),0)</f>
        <v>0</v>
      </c>
      <c r="I47" s="143">
        <f>IF(OR(E47=S$2,E47=S$3,E47=S$4),H47,0)</f>
        <v>0</v>
      </c>
      <c r="J47" s="143">
        <f>IF(OR(E47=S$5,E47=S$6,E47=S$7,E47=S$8,E47=S$9),H47,0)</f>
        <v>0</v>
      </c>
      <c r="K47" s="144">
        <f>IF(OR(E47=S$2,E47=S$3,E47=S$4),C47,0)</f>
        <v>0</v>
      </c>
      <c r="L47" s="144">
        <f>IF(OR(E47=S$5,E47=S$6,E47=S$7,E47=S$8,E47=S$9),C47,0)</f>
        <v>0</v>
      </c>
      <c r="Q47" s="139"/>
      <c r="R47" s="139"/>
      <c r="S47" s="141"/>
      <c r="T47" s="141"/>
    </row>
    <row r="48" spans="1:20" ht="36" x14ac:dyDescent="0.2">
      <c r="A48" s="30" t="s">
        <v>381</v>
      </c>
      <c r="B48" s="112" t="s">
        <v>404</v>
      </c>
      <c r="C48" s="40"/>
      <c r="D48" s="40"/>
      <c r="E48" s="40" t="s">
        <v>15</v>
      </c>
      <c r="F48" s="143">
        <f>IFERROR(INDEX($S$1:$T$9,MATCH(E48,$S$1:$S$9,0),2),"")</f>
        <v>0</v>
      </c>
      <c r="G48" s="39"/>
      <c r="H48" s="143">
        <f>IFERROR(IF(OR(G48=0,G48=""),C48*D48*F48,D48*G48),0)</f>
        <v>0</v>
      </c>
      <c r="I48" s="143">
        <f>IF(OR(E48=S$2,E48=S$3,E48=S$4),H48,0)</f>
        <v>0</v>
      </c>
      <c r="J48" s="143">
        <f>IF(OR(E48=S$5,E48=S$6,E48=S$7,E48=S$8,E48=S$9),H48,0)</f>
        <v>0</v>
      </c>
      <c r="K48" s="144">
        <f>IF(OR(E48=S$2,E48=S$3,E48=S$4),C48,0)</f>
        <v>0</v>
      </c>
      <c r="L48" s="144">
        <f>IF(OR(E48=S$5,E48=S$6,E48=S$7,E48=S$8,E48=S$9),C48,0)</f>
        <v>0</v>
      </c>
      <c r="Q48" s="139"/>
      <c r="R48" s="139"/>
      <c r="S48" s="141"/>
      <c r="T48" s="141"/>
    </row>
    <row r="49" spans="1:20" ht="24" x14ac:dyDescent="0.2">
      <c r="A49" s="30" t="s">
        <v>383</v>
      </c>
      <c r="B49" s="113" t="s">
        <v>405</v>
      </c>
      <c r="C49" s="40"/>
      <c r="D49" s="40"/>
      <c r="E49" s="40" t="s">
        <v>15</v>
      </c>
      <c r="F49" s="143">
        <f>IFERROR(INDEX($S$1:$T$9,MATCH(E49,$S$1:$S$9,0),2),"")</f>
        <v>0</v>
      </c>
      <c r="G49" s="39"/>
      <c r="H49" s="143">
        <f>IFERROR(IF(OR(G49=0,G49=""),C49*D49*F49,D49*G49),0)</f>
        <v>0</v>
      </c>
      <c r="I49" s="143">
        <f>IF(OR(E49=S$2,E49=S$3,E49=S$4),H49,0)</f>
        <v>0</v>
      </c>
      <c r="J49" s="143">
        <f>IF(OR(E49=S$5,E49=S$6,E49=S$7,E49=S$8,E49=S$9),H49,0)</f>
        <v>0</v>
      </c>
      <c r="K49" s="144">
        <f>IF(OR(E49=S$2,E49=S$3,E49=S$4),C49,0)</f>
        <v>0</v>
      </c>
      <c r="L49" s="144">
        <f>IF(OR(E49=S$5,E49=S$6,E49=S$7,E49=S$8,E49=S$9),C49,0)</f>
        <v>0</v>
      </c>
      <c r="Q49" s="139"/>
      <c r="R49" s="139"/>
      <c r="S49" s="141"/>
      <c r="T49" s="141"/>
    </row>
    <row r="50" spans="1:20" ht="36" x14ac:dyDescent="0.2">
      <c r="A50" s="30" t="s">
        <v>385</v>
      </c>
      <c r="B50" s="112" t="s">
        <v>406</v>
      </c>
      <c r="C50" s="40"/>
      <c r="D50" s="40"/>
      <c r="E50" s="40" t="s">
        <v>15</v>
      </c>
      <c r="F50" s="143">
        <f>IFERROR(INDEX($S$1:$T$9,MATCH(E50,$S$1:$S$9,0),2),"")</f>
        <v>0</v>
      </c>
      <c r="G50" s="39"/>
      <c r="H50" s="143">
        <f>IFERROR(IF(OR(G50=0,G50=""),C50*D50*F50,D50*G50),0)</f>
        <v>0</v>
      </c>
      <c r="I50" s="143">
        <f>IF(OR(E50=S$2,E50=S$3,E50=S$4),H50,0)</f>
        <v>0</v>
      </c>
      <c r="J50" s="143">
        <f>IF(OR(E50=S$5,E50=S$6,E50=S$7,E50=S$8,E50=S$9),H50,0)</f>
        <v>0</v>
      </c>
      <c r="K50" s="144">
        <f>IF(OR(E50=S$2,E50=S$3,E50=S$4),C50,0)</f>
        <v>0</v>
      </c>
      <c r="L50" s="144">
        <f>IF(OR(E50=S$5,E50=S$6,E50=S$7,E50=S$8,E50=S$9),C50,0)</f>
        <v>0</v>
      </c>
      <c r="Q50" s="139"/>
      <c r="R50" s="139"/>
      <c r="S50" s="141"/>
      <c r="T50" s="141"/>
    </row>
    <row r="51" spans="1:20" ht="36" x14ac:dyDescent="0.2">
      <c r="A51" s="30" t="s">
        <v>387</v>
      </c>
      <c r="B51" s="112" t="s">
        <v>407</v>
      </c>
      <c r="C51" s="40"/>
      <c r="D51" s="40"/>
      <c r="E51" s="40" t="s">
        <v>15</v>
      </c>
      <c r="F51" s="143">
        <f>IFERROR(INDEX($S$1:$T$9,MATCH(E51,$S$1:$S$9,0),2),"")</f>
        <v>0</v>
      </c>
      <c r="G51" s="39"/>
      <c r="H51" s="143">
        <f>IFERROR(IF(OR(G51=0,G51=""),C51*D51*F51,D51*G51),0)</f>
        <v>0</v>
      </c>
      <c r="I51" s="143">
        <f>IF(OR(E51=S$2,E51=S$3,E51=S$4),H51,0)</f>
        <v>0</v>
      </c>
      <c r="J51" s="143">
        <f>IF(OR(E51=S$5,E51=S$6,E51=S$7,E51=S$8,E51=S$9),H51,0)</f>
        <v>0</v>
      </c>
      <c r="K51" s="144">
        <f>IF(OR(E51=S$2,E51=S$3,E51=S$4),C51,0)</f>
        <v>0</v>
      </c>
      <c r="L51" s="144">
        <f>IF(OR(E51=S$5,E51=S$6,E51=S$7,E51=S$8,E51=S$9),C51,0)</f>
        <v>0</v>
      </c>
      <c r="Q51" s="139"/>
      <c r="R51" s="139"/>
      <c r="S51" s="141"/>
      <c r="T51" s="141"/>
    </row>
    <row r="52" spans="1:20" x14ac:dyDescent="0.2">
      <c r="A52" s="3"/>
      <c r="B52" s="3"/>
      <c r="C52" s="29">
        <f>SUM(C47:C51)</f>
        <v>0</v>
      </c>
      <c r="D52" s="29"/>
      <c r="E52" s="29"/>
      <c r="F52" s="29"/>
      <c r="G52" s="29"/>
      <c r="H52" s="145">
        <f>SUM(H47:H51)</f>
        <v>0</v>
      </c>
      <c r="I52" s="145">
        <f>SUM(I47:I51)</f>
        <v>0</v>
      </c>
      <c r="J52" s="145">
        <f>SUM(J47:J51)</f>
        <v>0</v>
      </c>
      <c r="K52" s="29">
        <f>SUM(K47:K51)</f>
        <v>0</v>
      </c>
      <c r="L52" s="29">
        <f>SUM(L47:L51)</f>
        <v>0</v>
      </c>
      <c r="Q52" s="139"/>
      <c r="R52" s="139"/>
      <c r="S52" s="141"/>
      <c r="T52" s="141"/>
    </row>
    <row r="53" spans="1:20" x14ac:dyDescent="0.2">
      <c r="A53" s="115"/>
      <c r="Q53" s="139"/>
      <c r="R53" s="139"/>
      <c r="S53" s="141"/>
      <c r="T53" s="141"/>
    </row>
    <row r="54" spans="1:20" ht="12.75" customHeight="1" x14ac:dyDescent="0.2">
      <c r="A54" s="4" t="s">
        <v>158</v>
      </c>
      <c r="B54" s="4"/>
      <c r="C54" s="4" t="s">
        <v>38</v>
      </c>
      <c r="D54" s="4" t="s">
        <v>39</v>
      </c>
      <c r="E54" s="4" t="s">
        <v>40</v>
      </c>
      <c r="F54" s="4" t="s">
        <v>43</v>
      </c>
      <c r="G54" s="4" t="s">
        <v>579</v>
      </c>
      <c r="H54" s="4" t="s">
        <v>580</v>
      </c>
      <c r="I54" s="225" t="s">
        <v>581</v>
      </c>
      <c r="J54" s="4" t="s">
        <v>582</v>
      </c>
      <c r="K54" s="4" t="s">
        <v>583</v>
      </c>
      <c r="L54" s="4" t="s">
        <v>584</v>
      </c>
      <c r="Q54" s="139"/>
      <c r="R54" s="139"/>
      <c r="S54" s="141"/>
      <c r="T54" s="141"/>
    </row>
    <row r="55" spans="1:20" x14ac:dyDescent="0.2">
      <c r="A55" s="4" t="s">
        <v>163</v>
      </c>
      <c r="B55" s="4"/>
      <c r="C55" s="4"/>
      <c r="D55" s="4"/>
      <c r="E55" s="4"/>
      <c r="F55" s="4"/>
      <c r="G55" s="4"/>
      <c r="H55" s="4"/>
      <c r="I55" s="4"/>
      <c r="J55" s="4"/>
      <c r="K55" s="4"/>
      <c r="L55" s="4"/>
      <c r="Q55" s="139"/>
      <c r="R55" s="139"/>
      <c r="S55" s="141"/>
      <c r="T55" s="141"/>
    </row>
    <row r="56" spans="1:20" ht="36" x14ac:dyDescent="0.2">
      <c r="A56" s="30" t="s">
        <v>379</v>
      </c>
      <c r="B56" s="112" t="s">
        <v>408</v>
      </c>
      <c r="C56" s="40"/>
      <c r="D56" s="40"/>
      <c r="E56" s="40" t="s">
        <v>15</v>
      </c>
      <c r="F56" s="143">
        <f>IFERROR(INDEX($S$1:$T$9,MATCH(E56,$S$1:$S$9,0),2),"")</f>
        <v>0</v>
      </c>
      <c r="G56" s="39"/>
      <c r="H56" s="143">
        <f>IFERROR(IF(OR(G56=0,G56=""),C56*D56*F56,D56*G56),0)</f>
        <v>0</v>
      </c>
      <c r="I56" s="143">
        <f>IF(OR(E56=S$2,E56=S$3,E56=S$4),H56,0)</f>
        <v>0</v>
      </c>
      <c r="J56" s="143">
        <f>IF(OR(E56=S$5,E56=S$6,E56=S$7,E56=S$8,E56=S$9),H56,0)</f>
        <v>0</v>
      </c>
      <c r="K56" s="144">
        <f>IF(OR(E56=S$2,E56=S$3,E56=S$4),C56,0)</f>
        <v>0</v>
      </c>
      <c r="L56" s="144">
        <f>IF(OR(E56=S$5,E56=S$6,E56=S$7,E56=S$8,E56=S$9),C56,0)</f>
        <v>0</v>
      </c>
      <c r="Q56" s="139"/>
      <c r="R56" s="139"/>
      <c r="S56" s="141"/>
      <c r="T56" s="141"/>
    </row>
    <row r="57" spans="1:20" ht="48" x14ac:dyDescent="0.2">
      <c r="A57" s="30" t="s">
        <v>381</v>
      </c>
      <c r="B57" s="112" t="s">
        <v>409</v>
      </c>
      <c r="C57" s="40"/>
      <c r="D57" s="40"/>
      <c r="E57" s="40" t="s">
        <v>15</v>
      </c>
      <c r="F57" s="143">
        <f>IFERROR(INDEX($S$1:$T$9,MATCH(E57,$S$1:$S$9,0),2),"")</f>
        <v>0</v>
      </c>
      <c r="G57" s="39"/>
      <c r="H57" s="143">
        <f>IFERROR(IF(OR(G57=0,G57=""),C57*D57*F57,D57*G57),0)</f>
        <v>0</v>
      </c>
      <c r="I57" s="143">
        <f>IF(OR(E57=S$2,E57=S$3,E57=S$4),H57,0)</f>
        <v>0</v>
      </c>
      <c r="J57" s="143">
        <f>IF(OR(E57=S$5,E57=S$6,E57=S$7,E57=S$8,E57=S$9),H57,0)</f>
        <v>0</v>
      </c>
      <c r="K57" s="144">
        <f>IF(OR(E57=S$2,E57=S$3,E57=S$4),C57,0)</f>
        <v>0</v>
      </c>
      <c r="L57" s="144">
        <f>IF(OR(E57=S$5,E57=S$6,E57=S$7,E57=S$8,E57=S$9),C57,0)</f>
        <v>0</v>
      </c>
      <c r="Q57" s="139"/>
      <c r="R57" s="139"/>
      <c r="S57" s="141"/>
      <c r="T57" s="141"/>
    </row>
    <row r="58" spans="1:20" ht="24" x14ac:dyDescent="0.2">
      <c r="A58" s="30" t="s">
        <v>383</v>
      </c>
      <c r="B58" s="113" t="s">
        <v>410</v>
      </c>
      <c r="C58" s="40"/>
      <c r="D58" s="40"/>
      <c r="E58" s="40" t="s">
        <v>15</v>
      </c>
      <c r="F58" s="143">
        <f>IFERROR(INDEX($S$1:$T$9,MATCH(E58,$S$1:$S$9,0),2),"")</f>
        <v>0</v>
      </c>
      <c r="G58" s="39"/>
      <c r="H58" s="143">
        <f>IFERROR(IF(OR(G58=0,G58=""),C58*D58*F58,D58*G58),0)</f>
        <v>0</v>
      </c>
      <c r="I58" s="143">
        <f>IF(OR(E58=S$2,E58=S$3,E58=S$4),H58,0)</f>
        <v>0</v>
      </c>
      <c r="J58" s="143">
        <f>IF(OR(E58=S$5,E58=S$6,E58=S$7,E58=S$8,E58=S$9),H58,0)</f>
        <v>0</v>
      </c>
      <c r="K58" s="144">
        <f>IF(OR(E58=S$2,E58=S$3,E58=S$4),C58,0)</f>
        <v>0</v>
      </c>
      <c r="L58" s="144">
        <f>IF(OR(E58=S$5,E58=S$6,E58=S$7,E58=S$8,E58=S$9),C58,0)</f>
        <v>0</v>
      </c>
      <c r="Q58" s="139"/>
      <c r="R58" s="139"/>
      <c r="S58" s="141"/>
      <c r="T58" s="141"/>
    </row>
    <row r="59" spans="1:20" ht="24" x14ac:dyDescent="0.2">
      <c r="A59" s="30" t="s">
        <v>385</v>
      </c>
      <c r="B59" s="112" t="s">
        <v>411</v>
      </c>
      <c r="C59" s="40"/>
      <c r="D59" s="40"/>
      <c r="E59" s="40" t="s">
        <v>15</v>
      </c>
      <c r="F59" s="143">
        <f>IFERROR(INDEX($S$1:$T$9,MATCH(E59,$S$1:$S$9,0),2),"")</f>
        <v>0</v>
      </c>
      <c r="G59" s="39"/>
      <c r="H59" s="143">
        <f>IFERROR(IF(OR(G59=0,G59=""),C59*D59*F59,D59*G59),0)</f>
        <v>0</v>
      </c>
      <c r="I59" s="143">
        <f>IF(OR(E59=S$2,E59=S$3,E59=S$4),H59,0)</f>
        <v>0</v>
      </c>
      <c r="J59" s="143">
        <f>IF(OR(E59=S$5,E59=S$6,E59=S$7,E59=S$8,E59=S$9),H59,0)</f>
        <v>0</v>
      </c>
      <c r="K59" s="144">
        <f>IF(OR(E59=S$2,E59=S$3,E59=S$4),C59,0)</f>
        <v>0</v>
      </c>
      <c r="L59" s="144">
        <f>IF(OR(E59=S$5,E59=S$6,E59=S$7,E59=S$8,E59=S$9),C59,0)</f>
        <v>0</v>
      </c>
      <c r="Q59" s="139"/>
      <c r="R59" s="139"/>
      <c r="S59" s="141"/>
      <c r="T59" s="141"/>
    </row>
    <row r="60" spans="1:20" x14ac:dyDescent="0.2">
      <c r="A60" s="3"/>
      <c r="B60" s="3"/>
      <c r="C60" s="29">
        <f>SUM(C56:C59)</f>
        <v>0</v>
      </c>
      <c r="D60" s="29"/>
      <c r="E60" s="29"/>
      <c r="F60" s="29"/>
      <c r="G60" s="29"/>
      <c r="H60" s="145">
        <f>SUM(H56:H59)</f>
        <v>0</v>
      </c>
      <c r="I60" s="145">
        <f>SUM(I56:I59)</f>
        <v>0</v>
      </c>
      <c r="J60" s="145">
        <f>SUM(J56:J59)</f>
        <v>0</v>
      </c>
      <c r="K60" s="29">
        <f>SUM(K56:K59)</f>
        <v>0</v>
      </c>
      <c r="L60" s="29">
        <f>SUM(L56:L59)</f>
        <v>0</v>
      </c>
      <c r="Q60" s="139"/>
      <c r="R60" s="139"/>
      <c r="S60" s="141"/>
      <c r="T60" s="141"/>
    </row>
    <row r="61" spans="1:20" x14ac:dyDescent="0.2">
      <c r="A61" s="115"/>
      <c r="Q61" s="139"/>
      <c r="R61" s="139"/>
      <c r="S61" s="141"/>
      <c r="T61" s="141"/>
    </row>
    <row r="62" spans="1:20" ht="12.75" customHeight="1" x14ac:dyDescent="0.2">
      <c r="A62" s="4" t="s">
        <v>158</v>
      </c>
      <c r="B62" s="4"/>
      <c r="C62" s="4" t="s">
        <v>38</v>
      </c>
      <c r="D62" s="4" t="s">
        <v>39</v>
      </c>
      <c r="E62" s="4" t="s">
        <v>40</v>
      </c>
      <c r="F62" s="4" t="s">
        <v>43</v>
      </c>
      <c r="G62" s="4" t="s">
        <v>579</v>
      </c>
      <c r="H62" s="4" t="s">
        <v>580</v>
      </c>
      <c r="I62" s="225" t="s">
        <v>581</v>
      </c>
      <c r="J62" s="4" t="s">
        <v>582</v>
      </c>
      <c r="K62" s="4" t="s">
        <v>583</v>
      </c>
      <c r="L62" s="4" t="s">
        <v>584</v>
      </c>
      <c r="Q62" s="139"/>
      <c r="R62" s="139"/>
      <c r="S62" s="141"/>
      <c r="T62" s="141"/>
    </row>
    <row r="63" spans="1:20" x14ac:dyDescent="0.2">
      <c r="A63" s="4" t="s">
        <v>412</v>
      </c>
      <c r="B63" s="4"/>
      <c r="C63" s="4"/>
      <c r="D63" s="4"/>
      <c r="E63" s="4"/>
      <c r="F63" s="4"/>
      <c r="G63" s="4"/>
      <c r="H63" s="4"/>
      <c r="I63" s="4"/>
      <c r="J63" s="4"/>
      <c r="K63" s="4"/>
      <c r="L63" s="4"/>
      <c r="Q63" s="139"/>
      <c r="R63" s="139"/>
      <c r="S63" s="141"/>
      <c r="T63" s="141"/>
    </row>
    <row r="64" spans="1:20" x14ac:dyDescent="0.2">
      <c r="A64" s="30" t="s">
        <v>379</v>
      </c>
      <c r="B64" s="113" t="s">
        <v>413</v>
      </c>
      <c r="C64" s="40"/>
      <c r="D64" s="40"/>
      <c r="E64" s="40" t="s">
        <v>15</v>
      </c>
      <c r="F64" s="143">
        <f t="shared" ref="F64:F69" si="10">IFERROR(INDEX($S$1:$T$9,MATCH(E64,$S$1:$S$9,0),2),"")</f>
        <v>0</v>
      </c>
      <c r="G64" s="39"/>
      <c r="H64" s="143">
        <f t="shared" ref="H64:H69" si="11">IFERROR(IF(OR(G64=0,G64=""),C64*D64*F64,D64*G64),0)</f>
        <v>0</v>
      </c>
      <c r="I64" s="143">
        <f t="shared" ref="I64:I69" si="12">IF(OR(E64=S$2,E64=S$3,E64=S$4),H64,0)</f>
        <v>0</v>
      </c>
      <c r="J64" s="143">
        <f t="shared" ref="J64:J69" si="13">IF(OR(E64=S$5,E64=S$6,E64=S$7,E64=S$8,E64=S$9),H64,0)</f>
        <v>0</v>
      </c>
      <c r="K64" s="144">
        <f t="shared" ref="K64:K69" si="14">IF(OR(E64=S$2,E64=S$3,E64=S$4),C64,0)</f>
        <v>0</v>
      </c>
      <c r="L64" s="144">
        <f t="shared" ref="L64:L69" si="15">IF(OR(E64=S$5,E64=S$6,E64=S$7,E64=S$8,E64=S$9),C64,0)</f>
        <v>0</v>
      </c>
      <c r="Q64" s="139"/>
      <c r="R64" s="139"/>
      <c r="S64" s="141"/>
      <c r="T64" s="141"/>
    </row>
    <row r="65" spans="1:20" ht="24" x14ac:dyDescent="0.2">
      <c r="A65" s="30" t="s">
        <v>381</v>
      </c>
      <c r="B65" s="113" t="s">
        <v>414</v>
      </c>
      <c r="C65" s="40"/>
      <c r="D65" s="40"/>
      <c r="E65" s="40" t="s">
        <v>15</v>
      </c>
      <c r="F65" s="143">
        <f t="shared" si="10"/>
        <v>0</v>
      </c>
      <c r="G65" s="39"/>
      <c r="H65" s="143">
        <f t="shared" si="11"/>
        <v>0</v>
      </c>
      <c r="I65" s="143">
        <f t="shared" si="12"/>
        <v>0</v>
      </c>
      <c r="J65" s="143">
        <f t="shared" si="13"/>
        <v>0</v>
      </c>
      <c r="K65" s="144">
        <f t="shared" si="14"/>
        <v>0</v>
      </c>
      <c r="L65" s="144">
        <f t="shared" si="15"/>
        <v>0</v>
      </c>
      <c r="Q65" s="139"/>
      <c r="R65" s="139"/>
      <c r="S65" s="141"/>
      <c r="T65" s="141"/>
    </row>
    <row r="66" spans="1:20" x14ac:dyDescent="0.2">
      <c r="A66" s="30" t="s">
        <v>383</v>
      </c>
      <c r="B66" s="113" t="s">
        <v>415</v>
      </c>
      <c r="C66" s="40"/>
      <c r="D66" s="40"/>
      <c r="E66" s="40" t="s">
        <v>15</v>
      </c>
      <c r="F66" s="143">
        <f t="shared" si="10"/>
        <v>0</v>
      </c>
      <c r="G66" s="39"/>
      <c r="H66" s="143">
        <f t="shared" si="11"/>
        <v>0</v>
      </c>
      <c r="I66" s="143">
        <f t="shared" si="12"/>
        <v>0</v>
      </c>
      <c r="J66" s="143">
        <f t="shared" si="13"/>
        <v>0</v>
      </c>
      <c r="K66" s="144">
        <f t="shared" si="14"/>
        <v>0</v>
      </c>
      <c r="L66" s="144">
        <f t="shared" si="15"/>
        <v>0</v>
      </c>
      <c r="Q66" s="139"/>
      <c r="R66" s="139"/>
      <c r="S66" s="141"/>
      <c r="T66" s="141"/>
    </row>
    <row r="67" spans="1:20" ht="24" x14ac:dyDescent="0.2">
      <c r="A67" s="30" t="s">
        <v>385</v>
      </c>
      <c r="B67" s="113" t="s">
        <v>416</v>
      </c>
      <c r="C67" s="40"/>
      <c r="D67" s="40"/>
      <c r="E67" s="40" t="s">
        <v>15</v>
      </c>
      <c r="F67" s="143">
        <f t="shared" si="10"/>
        <v>0</v>
      </c>
      <c r="G67" s="39"/>
      <c r="H67" s="143">
        <f t="shared" si="11"/>
        <v>0</v>
      </c>
      <c r="I67" s="143">
        <f t="shared" si="12"/>
        <v>0</v>
      </c>
      <c r="J67" s="143">
        <f t="shared" si="13"/>
        <v>0</v>
      </c>
      <c r="K67" s="144">
        <f t="shared" si="14"/>
        <v>0</v>
      </c>
      <c r="L67" s="144">
        <f t="shared" si="15"/>
        <v>0</v>
      </c>
      <c r="Q67" s="139"/>
      <c r="R67" s="139"/>
      <c r="S67" s="141"/>
      <c r="T67" s="141"/>
    </row>
    <row r="68" spans="1:20" ht="36" x14ac:dyDescent="0.2">
      <c r="A68" s="30" t="s">
        <v>387</v>
      </c>
      <c r="B68" s="112" t="s">
        <v>417</v>
      </c>
      <c r="C68" s="40"/>
      <c r="D68" s="40"/>
      <c r="E68" s="40" t="s">
        <v>15</v>
      </c>
      <c r="F68" s="143">
        <f t="shared" si="10"/>
        <v>0</v>
      </c>
      <c r="G68" s="39"/>
      <c r="H68" s="143">
        <f t="shared" si="11"/>
        <v>0</v>
      </c>
      <c r="I68" s="143">
        <f t="shared" si="12"/>
        <v>0</v>
      </c>
      <c r="J68" s="143">
        <f t="shared" si="13"/>
        <v>0</v>
      </c>
      <c r="K68" s="144">
        <f t="shared" si="14"/>
        <v>0</v>
      </c>
      <c r="L68" s="144">
        <f t="shared" si="15"/>
        <v>0</v>
      </c>
      <c r="Q68" s="139"/>
      <c r="R68" s="139"/>
      <c r="S68" s="141"/>
      <c r="T68" s="141"/>
    </row>
    <row r="69" spans="1:20" ht="36" x14ac:dyDescent="0.2">
      <c r="A69" s="30" t="s">
        <v>389</v>
      </c>
      <c r="B69" s="112" t="s">
        <v>418</v>
      </c>
      <c r="C69" s="40"/>
      <c r="D69" s="40"/>
      <c r="E69" s="40" t="s">
        <v>15</v>
      </c>
      <c r="F69" s="143">
        <f t="shared" si="10"/>
        <v>0</v>
      </c>
      <c r="G69" s="39"/>
      <c r="H69" s="143">
        <f t="shared" si="11"/>
        <v>0</v>
      </c>
      <c r="I69" s="143">
        <f t="shared" si="12"/>
        <v>0</v>
      </c>
      <c r="J69" s="143">
        <f t="shared" si="13"/>
        <v>0</v>
      </c>
      <c r="K69" s="144">
        <f t="shared" si="14"/>
        <v>0</v>
      </c>
      <c r="L69" s="144">
        <f t="shared" si="15"/>
        <v>0</v>
      </c>
      <c r="Q69" s="139"/>
      <c r="R69" s="139"/>
      <c r="S69" s="141"/>
      <c r="T69" s="141"/>
    </row>
    <row r="70" spans="1:20" x14ac:dyDescent="0.2">
      <c r="A70" s="3"/>
      <c r="B70" s="3"/>
      <c r="C70" s="29">
        <f>SUM(C64:C69)</f>
        <v>0</v>
      </c>
      <c r="D70" s="29"/>
      <c r="E70" s="29"/>
      <c r="F70" s="29"/>
      <c r="G70" s="29"/>
      <c r="H70" s="145">
        <f>SUM(H64:H69)</f>
        <v>0</v>
      </c>
      <c r="I70" s="145">
        <f>SUM(I64:I69)</f>
        <v>0</v>
      </c>
      <c r="J70" s="145">
        <f>SUM(J64:J69)</f>
        <v>0</v>
      </c>
      <c r="K70" s="29">
        <f>SUM(K64:K69)</f>
        <v>0</v>
      </c>
      <c r="L70" s="29">
        <f>SUM(L64:L69)</f>
        <v>0</v>
      </c>
      <c r="Q70" s="139"/>
      <c r="R70" s="139"/>
      <c r="S70" s="141"/>
      <c r="T70" s="141"/>
    </row>
    <row r="71" spans="1:20" x14ac:dyDescent="0.2">
      <c r="A71" s="115"/>
      <c r="Q71" s="139"/>
      <c r="R71" s="139"/>
      <c r="S71" s="141"/>
      <c r="T71" s="141"/>
    </row>
    <row r="72" spans="1:20" ht="12.75" customHeight="1" x14ac:dyDescent="0.2">
      <c r="A72" s="4" t="s">
        <v>419</v>
      </c>
      <c r="B72" s="4"/>
      <c r="C72" s="4" t="s">
        <v>38</v>
      </c>
      <c r="D72" s="4" t="s">
        <v>39</v>
      </c>
      <c r="E72" s="4" t="s">
        <v>40</v>
      </c>
      <c r="F72" s="4" t="s">
        <v>43</v>
      </c>
      <c r="G72" s="4" t="s">
        <v>579</v>
      </c>
      <c r="H72" s="4" t="s">
        <v>580</v>
      </c>
      <c r="I72" s="225" t="s">
        <v>581</v>
      </c>
      <c r="J72" s="4" t="s">
        <v>582</v>
      </c>
      <c r="K72" s="4" t="s">
        <v>583</v>
      </c>
      <c r="L72" s="4" t="s">
        <v>584</v>
      </c>
      <c r="Q72" s="139"/>
      <c r="R72" s="139"/>
      <c r="S72" s="141"/>
      <c r="T72" s="141"/>
    </row>
    <row r="73" spans="1:20" x14ac:dyDescent="0.2">
      <c r="A73" s="4"/>
      <c r="B73" s="4"/>
      <c r="C73" s="4"/>
      <c r="D73" s="4"/>
      <c r="E73" s="4"/>
      <c r="F73" s="4"/>
      <c r="G73" s="4"/>
      <c r="H73" s="4"/>
      <c r="I73" s="4"/>
      <c r="J73" s="4"/>
      <c r="K73" s="4"/>
      <c r="L73" s="4"/>
      <c r="Q73" s="139"/>
      <c r="R73" s="139"/>
      <c r="S73" s="141"/>
      <c r="T73" s="141"/>
    </row>
    <row r="74" spans="1:20" x14ac:dyDescent="0.2">
      <c r="A74" s="30" t="s">
        <v>379</v>
      </c>
      <c r="B74" s="113" t="s">
        <v>420</v>
      </c>
      <c r="C74" s="40"/>
      <c r="D74" s="40"/>
      <c r="E74" s="40" t="s">
        <v>15</v>
      </c>
      <c r="F74" s="143">
        <f t="shared" ref="F74:F81" si="16">IFERROR(INDEX($S$1:$T$9,MATCH(E74,$S$1:$S$9,0),2),"")</f>
        <v>0</v>
      </c>
      <c r="G74" s="39"/>
      <c r="H74" s="143">
        <f t="shared" ref="H74:H81" si="17">IFERROR(IF(OR(G74=0,G74=""),C74*D74*F74,D74*G74),0)</f>
        <v>0</v>
      </c>
      <c r="I74" s="143">
        <f t="shared" ref="I74:I81" si="18">IF(OR(E74=S$2,E74=S$3,E74=S$4),H74,0)</f>
        <v>0</v>
      </c>
      <c r="J74" s="143">
        <f t="shared" ref="J74:J81" si="19">IF(OR(E74=S$5,E74=S$6,E74=S$7,E74=S$8,E74=S$9),H74,0)</f>
        <v>0</v>
      </c>
      <c r="K74" s="144">
        <f t="shared" ref="K74:K81" si="20">IF(OR(E74=S$2,E74=S$3,E74=S$4),C74,0)</f>
        <v>0</v>
      </c>
      <c r="L74" s="144">
        <f t="shared" ref="L74:L81" si="21">IF(OR(E74=S$5,E74=S$6,E74=S$7,E74=S$8,E74=S$9),C74,0)</f>
        <v>0</v>
      </c>
      <c r="Q74" s="139"/>
      <c r="R74" s="139"/>
      <c r="S74" s="141"/>
      <c r="T74" s="141"/>
    </row>
    <row r="75" spans="1:20" x14ac:dyDescent="0.2">
      <c r="A75" s="30" t="s">
        <v>381</v>
      </c>
      <c r="B75" s="113" t="s">
        <v>421</v>
      </c>
      <c r="C75" s="40"/>
      <c r="D75" s="40"/>
      <c r="E75" s="40" t="s">
        <v>15</v>
      </c>
      <c r="F75" s="143">
        <f t="shared" si="16"/>
        <v>0</v>
      </c>
      <c r="G75" s="39"/>
      <c r="H75" s="143">
        <f t="shared" si="17"/>
        <v>0</v>
      </c>
      <c r="I75" s="143">
        <f t="shared" si="18"/>
        <v>0</v>
      </c>
      <c r="J75" s="143">
        <f t="shared" si="19"/>
        <v>0</v>
      </c>
      <c r="K75" s="144">
        <f t="shared" si="20"/>
        <v>0</v>
      </c>
      <c r="L75" s="144">
        <f t="shared" si="21"/>
        <v>0</v>
      </c>
      <c r="Q75" s="139"/>
      <c r="R75" s="139"/>
      <c r="S75" s="141"/>
      <c r="T75" s="141"/>
    </row>
    <row r="76" spans="1:20" x14ac:dyDescent="0.2">
      <c r="A76" s="30" t="s">
        <v>383</v>
      </c>
      <c r="B76" s="113" t="s">
        <v>422</v>
      </c>
      <c r="C76" s="40"/>
      <c r="D76" s="40"/>
      <c r="E76" s="40" t="s">
        <v>15</v>
      </c>
      <c r="F76" s="143">
        <f t="shared" si="16"/>
        <v>0</v>
      </c>
      <c r="G76" s="39"/>
      <c r="H76" s="143">
        <f t="shared" si="17"/>
        <v>0</v>
      </c>
      <c r="I76" s="143">
        <f t="shared" si="18"/>
        <v>0</v>
      </c>
      <c r="J76" s="143">
        <f t="shared" si="19"/>
        <v>0</v>
      </c>
      <c r="K76" s="144">
        <f t="shared" si="20"/>
        <v>0</v>
      </c>
      <c r="L76" s="144">
        <f t="shared" si="21"/>
        <v>0</v>
      </c>
      <c r="Q76" s="139"/>
      <c r="R76" s="139"/>
      <c r="S76" s="141"/>
      <c r="T76" s="141"/>
    </row>
    <row r="77" spans="1:20" ht="36" x14ac:dyDescent="0.2">
      <c r="A77" s="30" t="s">
        <v>385</v>
      </c>
      <c r="B77" s="112" t="s">
        <v>423</v>
      </c>
      <c r="C77" s="40"/>
      <c r="D77" s="40"/>
      <c r="E77" s="40" t="s">
        <v>15</v>
      </c>
      <c r="F77" s="143">
        <f t="shared" si="16"/>
        <v>0</v>
      </c>
      <c r="G77" s="39"/>
      <c r="H77" s="143">
        <f t="shared" si="17"/>
        <v>0</v>
      </c>
      <c r="I77" s="143">
        <f t="shared" si="18"/>
        <v>0</v>
      </c>
      <c r="J77" s="143">
        <f t="shared" si="19"/>
        <v>0</v>
      </c>
      <c r="K77" s="144">
        <f t="shared" si="20"/>
        <v>0</v>
      </c>
      <c r="L77" s="144">
        <f t="shared" si="21"/>
        <v>0</v>
      </c>
      <c r="Q77" s="139"/>
      <c r="R77" s="139"/>
      <c r="S77" s="141"/>
      <c r="T77" s="141"/>
    </row>
    <row r="78" spans="1:20" ht="36" x14ac:dyDescent="0.2">
      <c r="A78" s="30" t="s">
        <v>387</v>
      </c>
      <c r="B78" s="112" t="s">
        <v>424</v>
      </c>
      <c r="C78" s="40"/>
      <c r="D78" s="40"/>
      <c r="E78" s="40" t="s">
        <v>15</v>
      </c>
      <c r="F78" s="143">
        <f t="shared" si="16"/>
        <v>0</v>
      </c>
      <c r="G78" s="39"/>
      <c r="H78" s="143">
        <f t="shared" si="17"/>
        <v>0</v>
      </c>
      <c r="I78" s="143">
        <f t="shared" si="18"/>
        <v>0</v>
      </c>
      <c r="J78" s="143">
        <f t="shared" si="19"/>
        <v>0</v>
      </c>
      <c r="K78" s="144">
        <f t="shared" si="20"/>
        <v>0</v>
      </c>
      <c r="L78" s="144">
        <f t="shared" si="21"/>
        <v>0</v>
      </c>
      <c r="Q78" s="139"/>
      <c r="R78" s="139"/>
      <c r="S78" s="141"/>
      <c r="T78" s="141"/>
    </row>
    <row r="79" spans="1:20" ht="36" x14ac:dyDescent="0.2">
      <c r="A79" s="30" t="s">
        <v>389</v>
      </c>
      <c r="B79" s="112" t="s">
        <v>425</v>
      </c>
      <c r="C79" s="40"/>
      <c r="D79" s="40"/>
      <c r="E79" s="40" t="s">
        <v>15</v>
      </c>
      <c r="F79" s="143">
        <f t="shared" si="16"/>
        <v>0</v>
      </c>
      <c r="G79" s="39"/>
      <c r="H79" s="143">
        <f t="shared" si="17"/>
        <v>0</v>
      </c>
      <c r="I79" s="143">
        <f t="shared" si="18"/>
        <v>0</v>
      </c>
      <c r="J79" s="143">
        <f t="shared" si="19"/>
        <v>0</v>
      </c>
      <c r="K79" s="144">
        <f t="shared" si="20"/>
        <v>0</v>
      </c>
      <c r="L79" s="144">
        <f t="shared" si="21"/>
        <v>0</v>
      </c>
      <c r="Q79" s="139"/>
      <c r="R79" s="139"/>
      <c r="S79" s="141"/>
      <c r="T79" s="141"/>
    </row>
    <row r="80" spans="1:20" ht="24" x14ac:dyDescent="0.2">
      <c r="A80" s="30" t="s">
        <v>391</v>
      </c>
      <c r="B80" s="113" t="s">
        <v>426</v>
      </c>
      <c r="C80" s="40"/>
      <c r="D80" s="40"/>
      <c r="E80" s="40" t="s">
        <v>15</v>
      </c>
      <c r="F80" s="143">
        <f t="shared" si="16"/>
        <v>0</v>
      </c>
      <c r="G80" s="39"/>
      <c r="H80" s="143">
        <f t="shared" si="17"/>
        <v>0</v>
      </c>
      <c r="I80" s="143">
        <f t="shared" si="18"/>
        <v>0</v>
      </c>
      <c r="J80" s="143">
        <f t="shared" si="19"/>
        <v>0</v>
      </c>
      <c r="K80" s="144">
        <f t="shared" si="20"/>
        <v>0</v>
      </c>
      <c r="L80" s="144">
        <f t="shared" si="21"/>
        <v>0</v>
      </c>
      <c r="Q80" s="139"/>
      <c r="R80" s="139"/>
      <c r="S80" s="141"/>
      <c r="T80" s="141"/>
    </row>
    <row r="81" spans="1:20" ht="36" x14ac:dyDescent="0.2">
      <c r="A81" s="30" t="s">
        <v>427</v>
      </c>
      <c r="B81" s="112" t="s">
        <v>428</v>
      </c>
      <c r="C81" s="40"/>
      <c r="D81" s="40"/>
      <c r="E81" s="40" t="s">
        <v>15</v>
      </c>
      <c r="F81" s="143">
        <f t="shared" si="16"/>
        <v>0</v>
      </c>
      <c r="G81" s="39"/>
      <c r="H81" s="143">
        <f t="shared" si="17"/>
        <v>0</v>
      </c>
      <c r="I81" s="143">
        <f t="shared" si="18"/>
        <v>0</v>
      </c>
      <c r="J81" s="143">
        <f t="shared" si="19"/>
        <v>0</v>
      </c>
      <c r="K81" s="144">
        <f t="shared" si="20"/>
        <v>0</v>
      </c>
      <c r="L81" s="144">
        <f t="shared" si="21"/>
        <v>0</v>
      </c>
      <c r="Q81" s="139"/>
      <c r="R81" s="139"/>
      <c r="S81" s="141"/>
      <c r="T81" s="141"/>
    </row>
    <row r="82" spans="1:20" x14ac:dyDescent="0.2">
      <c r="A82" s="3"/>
      <c r="B82" s="3"/>
      <c r="C82" s="29">
        <f>SUM(C74:C81)</f>
        <v>0</v>
      </c>
      <c r="D82" s="29"/>
      <c r="E82" s="29"/>
      <c r="F82" s="29"/>
      <c r="G82" s="29"/>
      <c r="H82" s="145">
        <f>SUM(H74:H81)</f>
        <v>0</v>
      </c>
      <c r="I82" s="145">
        <f>SUM(I74:I81)</f>
        <v>0</v>
      </c>
      <c r="J82" s="145">
        <f>SUM(J74:J81)</f>
        <v>0</v>
      </c>
      <c r="K82" s="29">
        <f>SUM(K74:K81)</f>
        <v>0</v>
      </c>
      <c r="L82" s="29">
        <f>SUM(L74:L81)</f>
        <v>0</v>
      </c>
      <c r="Q82" s="139"/>
      <c r="R82" s="139"/>
      <c r="S82" s="141"/>
      <c r="T82" s="141"/>
    </row>
    <row r="83" spans="1:20" x14ac:dyDescent="0.2">
      <c r="A83" s="115"/>
      <c r="Q83" s="139"/>
      <c r="R83" s="139"/>
      <c r="S83" s="141"/>
      <c r="T83" s="141"/>
    </row>
    <row r="84" spans="1:20" ht="12.75" customHeight="1" x14ac:dyDescent="0.2">
      <c r="A84" s="4" t="s">
        <v>429</v>
      </c>
      <c r="B84" s="4"/>
      <c r="C84" s="4" t="s">
        <v>38</v>
      </c>
      <c r="D84" s="4" t="s">
        <v>39</v>
      </c>
      <c r="E84" s="4" t="s">
        <v>40</v>
      </c>
      <c r="F84" s="4" t="s">
        <v>43</v>
      </c>
      <c r="G84" s="4" t="s">
        <v>579</v>
      </c>
      <c r="H84" s="4" t="s">
        <v>580</v>
      </c>
      <c r="I84" s="225" t="s">
        <v>581</v>
      </c>
      <c r="J84" s="4" t="s">
        <v>582</v>
      </c>
      <c r="K84" s="4" t="s">
        <v>583</v>
      </c>
      <c r="L84" s="4" t="s">
        <v>584</v>
      </c>
      <c r="Q84" s="139"/>
      <c r="R84" s="139"/>
      <c r="S84" s="141"/>
      <c r="T84" s="141"/>
    </row>
    <row r="85" spans="1:20" x14ac:dyDescent="0.2">
      <c r="A85" s="4"/>
      <c r="B85" s="4"/>
      <c r="C85" s="4"/>
      <c r="D85" s="4"/>
      <c r="E85" s="4"/>
      <c r="F85" s="4"/>
      <c r="G85" s="4"/>
      <c r="H85" s="4"/>
      <c r="I85" s="4"/>
      <c r="J85" s="4"/>
      <c r="K85" s="4"/>
      <c r="L85" s="4"/>
      <c r="Q85" s="139"/>
      <c r="R85" s="139"/>
      <c r="S85" s="141"/>
      <c r="T85" s="141"/>
    </row>
    <row r="86" spans="1:20" ht="48" x14ac:dyDescent="0.2">
      <c r="A86" s="30" t="s">
        <v>379</v>
      </c>
      <c r="B86" s="112" t="s">
        <v>430</v>
      </c>
      <c r="C86" s="40"/>
      <c r="D86" s="40"/>
      <c r="E86" s="40" t="s">
        <v>15</v>
      </c>
      <c r="F86" s="143">
        <f>IFERROR(INDEX($S$1:$T$9,MATCH(E86,$S$1:$S$9,0),2),"")</f>
        <v>0</v>
      </c>
      <c r="G86" s="39"/>
      <c r="H86" s="143">
        <f>IFERROR(IF(OR(G86=0,G86=""),C86*D86*F86,D86*G86),0)</f>
        <v>0</v>
      </c>
      <c r="I86" s="143">
        <f>IF(OR(E86=S$2,E86=S$3,E86=S$4),H86,0)</f>
        <v>0</v>
      </c>
      <c r="J86" s="143">
        <f>IF(OR(E86=S$5,E86=S$6,E86=S$7,E86=S$8,E86=S$9),H86,0)</f>
        <v>0</v>
      </c>
      <c r="K86" s="144">
        <f>IF(OR(E86=S$2,E86=S$3,E86=S$4),C86,0)</f>
        <v>0</v>
      </c>
      <c r="L86" s="144">
        <f>IF(OR(E86=S$5,E86=S$6,E86=S$7,E86=S$8,E86=S$9),C86,0)</f>
        <v>0</v>
      </c>
      <c r="Q86" s="139"/>
      <c r="R86" s="139"/>
      <c r="S86" s="141"/>
      <c r="T86" s="141"/>
    </row>
    <row r="87" spans="1:20" ht="60" x14ac:dyDescent="0.2">
      <c r="A87" s="30" t="s">
        <v>381</v>
      </c>
      <c r="B87" s="112" t="s">
        <v>431</v>
      </c>
      <c r="C87" s="40"/>
      <c r="D87" s="40"/>
      <c r="E87" s="40" t="s">
        <v>15</v>
      </c>
      <c r="F87" s="143">
        <f>IFERROR(INDEX($S$1:$T$9,MATCH(E87,$S$1:$S$9,0),2),"")</f>
        <v>0</v>
      </c>
      <c r="G87" s="39"/>
      <c r="H87" s="143">
        <f>IFERROR(IF(OR(G87=0,G87=""),C87*D87*F87,D87*G87),0)</f>
        <v>0</v>
      </c>
      <c r="I87" s="143">
        <f>IF(OR(E87=S$2,E87=S$3,E87=S$4),H87,0)</f>
        <v>0</v>
      </c>
      <c r="J87" s="143">
        <f>IF(OR(E87=S$5,E87=S$6,E87=S$7,E87=S$8,E87=S$9),H87,0)</f>
        <v>0</v>
      </c>
      <c r="K87" s="144">
        <f>IF(OR(E87=S$2,E87=S$3,E87=S$4),C87,0)</f>
        <v>0</v>
      </c>
      <c r="L87" s="144">
        <f>IF(OR(E87=S$5,E87=S$6,E87=S$7,E87=S$8,E87=S$9),C87,0)</f>
        <v>0</v>
      </c>
      <c r="Q87" s="139"/>
      <c r="R87" s="139"/>
      <c r="S87" s="141"/>
      <c r="T87" s="141"/>
    </row>
    <row r="88" spans="1:20" ht="48" x14ac:dyDescent="0.2">
      <c r="A88" s="30" t="s">
        <v>383</v>
      </c>
      <c r="B88" s="112" t="s">
        <v>432</v>
      </c>
      <c r="C88" s="40"/>
      <c r="D88" s="40"/>
      <c r="E88" s="40" t="s">
        <v>15</v>
      </c>
      <c r="F88" s="143">
        <f>IFERROR(INDEX($S$1:$T$9,MATCH(E88,$S$1:$S$9,0),2),"")</f>
        <v>0</v>
      </c>
      <c r="G88" s="39"/>
      <c r="H88" s="143">
        <f>IFERROR(IF(OR(G88=0,G88=""),C88*D88*F88,D88*G88),0)</f>
        <v>0</v>
      </c>
      <c r="I88" s="143">
        <f>IF(OR(E88=S$2,E88=S$3,E88=S$4),H88,0)</f>
        <v>0</v>
      </c>
      <c r="J88" s="143">
        <f>IF(OR(E88=S$5,E88=S$6,E88=S$7,E88=S$8,E88=S$9),H88,0)</f>
        <v>0</v>
      </c>
      <c r="K88" s="144">
        <f>IF(OR(E88=S$2,E88=S$3,E88=S$4),C88,0)</f>
        <v>0</v>
      </c>
      <c r="L88" s="144">
        <f>IF(OR(E88=S$5,E88=S$6,E88=S$7,E88=S$8,E88=S$9),C88,0)</f>
        <v>0</v>
      </c>
      <c r="Q88" s="139"/>
      <c r="R88" s="139"/>
      <c r="S88" s="141"/>
      <c r="T88" s="141"/>
    </row>
    <row r="89" spans="1:20" x14ac:dyDescent="0.2">
      <c r="A89" s="3"/>
      <c r="B89" s="3"/>
      <c r="C89" s="29">
        <f>SUM(C86:C88)</f>
        <v>0</v>
      </c>
      <c r="D89" s="29"/>
      <c r="E89" s="29"/>
      <c r="F89" s="29"/>
      <c r="G89" s="29"/>
      <c r="H89" s="145">
        <f>SUM(H86:H88)</f>
        <v>0</v>
      </c>
      <c r="I89" s="145">
        <f>SUM(I86:I88)</f>
        <v>0</v>
      </c>
      <c r="J89" s="145">
        <f>SUM(J86:J88)</f>
        <v>0</v>
      </c>
      <c r="K89" s="29">
        <f>SUM(K86:K88)</f>
        <v>0</v>
      </c>
      <c r="L89" s="29">
        <f>SUM(L86:L88)</f>
        <v>0</v>
      </c>
      <c r="Q89" s="139"/>
      <c r="R89" s="139"/>
      <c r="S89" s="141"/>
      <c r="T89" s="141"/>
    </row>
    <row r="90" spans="1:20" x14ac:dyDescent="0.2">
      <c r="A90" s="115"/>
      <c r="Q90" s="139"/>
      <c r="R90" s="139"/>
      <c r="S90" s="141"/>
      <c r="T90" s="141"/>
    </row>
    <row r="91" spans="1:20" x14ac:dyDescent="0.2">
      <c r="Q91" s="139"/>
      <c r="R91" s="139"/>
      <c r="S91" s="141"/>
      <c r="T91" s="141"/>
    </row>
    <row r="92" spans="1:20" x14ac:dyDescent="0.2">
      <c r="A92" s="197" t="s">
        <v>332</v>
      </c>
      <c r="B92" s="197"/>
      <c r="C92" s="197"/>
      <c r="D92" s="197"/>
      <c r="E92" s="197"/>
      <c r="F92" s="197"/>
      <c r="G92" s="197"/>
      <c r="H92" s="197"/>
      <c r="I92" s="197"/>
      <c r="J92" s="197"/>
      <c r="Q92" s="139"/>
      <c r="R92" s="139"/>
      <c r="S92" s="141"/>
      <c r="T92" s="141"/>
    </row>
    <row r="93" spans="1:20" x14ac:dyDescent="0.2">
      <c r="A93" s="67"/>
      <c r="B93" s="116"/>
      <c r="Q93" s="139"/>
      <c r="R93" s="139"/>
      <c r="S93" s="141"/>
      <c r="T93" s="141"/>
    </row>
    <row r="94" spans="1:20" x14ac:dyDescent="0.2">
      <c r="A94" s="185" t="s">
        <v>585</v>
      </c>
      <c r="B94" s="185"/>
      <c r="C94" s="185"/>
      <c r="D94" s="185"/>
      <c r="E94" s="185"/>
      <c r="F94" s="185"/>
      <c r="G94" s="185"/>
      <c r="H94" s="185"/>
      <c r="I94" s="185"/>
      <c r="J94" s="185"/>
      <c r="Q94" s="139"/>
      <c r="R94" s="139"/>
      <c r="S94" s="141"/>
      <c r="T94" s="141"/>
    </row>
    <row r="95" spans="1:20" x14ac:dyDescent="0.2">
      <c r="A95" s="210" t="s">
        <v>434</v>
      </c>
      <c r="B95" s="210"/>
      <c r="C95" s="210"/>
      <c r="D95" s="210"/>
      <c r="E95" s="210"/>
      <c r="F95" s="210"/>
      <c r="G95" s="210"/>
      <c r="H95" s="210"/>
      <c r="I95" s="210"/>
      <c r="J95" s="210"/>
      <c r="Q95" s="139"/>
      <c r="R95" s="139"/>
      <c r="S95" s="141"/>
      <c r="T95" s="141"/>
    </row>
    <row r="96" spans="1:20" ht="12.75" customHeight="1" x14ac:dyDescent="0.2">
      <c r="A96" s="226" t="s">
        <v>435</v>
      </c>
      <c r="B96" s="226"/>
      <c r="C96" s="226"/>
      <c r="D96" s="226"/>
      <c r="E96" s="226"/>
      <c r="F96" s="4" t="s">
        <v>38</v>
      </c>
      <c r="G96" s="4" t="s">
        <v>39</v>
      </c>
      <c r="H96" s="4" t="s">
        <v>40</v>
      </c>
      <c r="I96" s="4" t="s">
        <v>43</v>
      </c>
      <c r="J96" s="4" t="s">
        <v>579</v>
      </c>
      <c r="K96" s="4" t="s">
        <v>580</v>
      </c>
      <c r="L96" s="225" t="s">
        <v>581</v>
      </c>
      <c r="M96" s="4" t="s">
        <v>582</v>
      </c>
      <c r="N96" s="4" t="s">
        <v>583</v>
      </c>
      <c r="O96" s="4" t="s">
        <v>584</v>
      </c>
      <c r="Q96" s="139"/>
      <c r="R96" s="139"/>
      <c r="S96" s="141"/>
      <c r="T96" s="141"/>
    </row>
    <row r="97" spans="1:20" ht="12.75" customHeight="1" x14ac:dyDescent="0.2">
      <c r="A97" s="226" t="s">
        <v>436</v>
      </c>
      <c r="B97" s="226"/>
      <c r="C97" s="226"/>
      <c r="D97" s="226"/>
      <c r="E97" s="226"/>
      <c r="F97" s="4"/>
      <c r="G97" s="4"/>
      <c r="H97" s="4"/>
      <c r="I97" s="4"/>
      <c r="J97" s="4"/>
      <c r="K97" s="4"/>
      <c r="L97" s="4"/>
      <c r="M97" s="4"/>
      <c r="N97" s="4"/>
      <c r="O97" s="4"/>
      <c r="Q97" s="139"/>
      <c r="R97" s="139"/>
      <c r="S97" s="141"/>
      <c r="T97" s="141"/>
    </row>
    <row r="98" spans="1:20" ht="22.35" customHeight="1" x14ac:dyDescent="0.2">
      <c r="A98" s="117" t="s">
        <v>437</v>
      </c>
      <c r="B98" s="213" t="s">
        <v>438</v>
      </c>
      <c r="C98" s="213"/>
      <c r="D98" s="213"/>
      <c r="E98" s="213"/>
      <c r="F98" s="40"/>
      <c r="G98" s="40"/>
      <c r="H98" s="40" t="s">
        <v>15</v>
      </c>
      <c r="I98" s="143">
        <f t="shared" ref="I98:I114" si="22">IFERROR(INDEX($S$1:$T$9,MATCH(H98,$S$1:$S$9,0),2),"")</f>
        <v>0</v>
      </c>
      <c r="J98" s="39"/>
      <c r="K98" s="143">
        <f t="shared" ref="K98:K114" si="23">IFERROR(IF(OR(J98=0,J98=""),F98*G98*I98,G98*J98),0)</f>
        <v>0</v>
      </c>
      <c r="L98" s="143">
        <f t="shared" ref="L98:L114" si="24">IF(OR(H98=P$2,H98=P$3,H98=P$4),K98,0)</f>
        <v>0</v>
      </c>
      <c r="M98" s="143">
        <f t="shared" ref="M98:M114" si="25">IF(OR(H98=P$5,H98=P$6,H98=P$7,H98=P$8,H98=P$9),K98,0)</f>
        <v>0</v>
      </c>
      <c r="N98" s="144">
        <f t="shared" ref="N98:N114" si="26">IF(OR(H98=S$2,H98=S$3,H98=S$4),F98,0)</f>
        <v>0</v>
      </c>
      <c r="O98" s="144">
        <f t="shared" ref="O98:O114" si="27">IF(OR(H98=S$5,H98=S$6,H98=S$7,H98=S$8,H98=S$9),F98,0)</f>
        <v>0</v>
      </c>
      <c r="Q98" s="139"/>
      <c r="R98" s="139"/>
      <c r="S98" s="141"/>
      <c r="T98" s="141"/>
    </row>
    <row r="99" spans="1:20" ht="32.85" customHeight="1" x14ac:dyDescent="0.2">
      <c r="A99" s="117" t="s">
        <v>440</v>
      </c>
      <c r="B99" s="213" t="s">
        <v>441</v>
      </c>
      <c r="C99" s="213"/>
      <c r="D99" s="213"/>
      <c r="E99" s="213"/>
      <c r="F99" s="40"/>
      <c r="G99" s="40"/>
      <c r="H99" s="40" t="s">
        <v>15</v>
      </c>
      <c r="I99" s="143">
        <f t="shared" si="22"/>
        <v>0</v>
      </c>
      <c r="J99" s="39"/>
      <c r="K99" s="143">
        <f t="shared" si="23"/>
        <v>0</v>
      </c>
      <c r="L99" s="143">
        <f t="shared" si="24"/>
        <v>0</v>
      </c>
      <c r="M99" s="143">
        <f t="shared" si="25"/>
        <v>0</v>
      </c>
      <c r="N99" s="144">
        <f t="shared" si="26"/>
        <v>0</v>
      </c>
      <c r="O99" s="144">
        <f t="shared" si="27"/>
        <v>0</v>
      </c>
      <c r="Q99" s="139"/>
      <c r="R99" s="139"/>
      <c r="S99" s="141"/>
      <c r="T99" s="141"/>
    </row>
    <row r="100" spans="1:20" ht="12.75" customHeight="1" x14ac:dyDescent="0.2">
      <c r="A100" s="117" t="s">
        <v>442</v>
      </c>
      <c r="B100" s="213" t="s">
        <v>443</v>
      </c>
      <c r="C100" s="213"/>
      <c r="D100" s="213"/>
      <c r="E100" s="213"/>
      <c r="F100" s="40"/>
      <c r="G100" s="40"/>
      <c r="H100" s="40" t="s">
        <v>15</v>
      </c>
      <c r="I100" s="143">
        <f t="shared" si="22"/>
        <v>0</v>
      </c>
      <c r="J100" s="39"/>
      <c r="K100" s="143">
        <f t="shared" si="23"/>
        <v>0</v>
      </c>
      <c r="L100" s="143">
        <f t="shared" si="24"/>
        <v>0</v>
      </c>
      <c r="M100" s="143">
        <f t="shared" si="25"/>
        <v>0</v>
      </c>
      <c r="N100" s="144">
        <f t="shared" si="26"/>
        <v>0</v>
      </c>
      <c r="O100" s="144">
        <f t="shared" si="27"/>
        <v>0</v>
      </c>
      <c r="Q100" s="139"/>
      <c r="R100" s="139"/>
      <c r="S100" s="141"/>
      <c r="T100" s="141"/>
    </row>
    <row r="101" spans="1:20" ht="12.75" customHeight="1" x14ac:dyDescent="0.2">
      <c r="A101" s="117" t="s">
        <v>444</v>
      </c>
      <c r="B101" s="213" t="s">
        <v>445</v>
      </c>
      <c r="C101" s="213"/>
      <c r="D101" s="213"/>
      <c r="E101" s="213"/>
      <c r="F101" s="40"/>
      <c r="G101" s="40"/>
      <c r="H101" s="40" t="s">
        <v>15</v>
      </c>
      <c r="I101" s="143">
        <f t="shared" si="22"/>
        <v>0</v>
      </c>
      <c r="J101" s="39"/>
      <c r="K101" s="143">
        <f t="shared" si="23"/>
        <v>0</v>
      </c>
      <c r="L101" s="143">
        <f t="shared" si="24"/>
        <v>0</v>
      </c>
      <c r="M101" s="143">
        <f t="shared" si="25"/>
        <v>0</v>
      </c>
      <c r="N101" s="144">
        <f t="shared" si="26"/>
        <v>0</v>
      </c>
      <c r="O101" s="144">
        <f t="shared" si="27"/>
        <v>0</v>
      </c>
      <c r="Q101" s="139"/>
      <c r="R101" s="139"/>
      <c r="S101" s="141"/>
      <c r="T101" s="141"/>
    </row>
    <row r="102" spans="1:20" ht="12.75" customHeight="1" x14ac:dyDescent="0.2">
      <c r="A102" s="117" t="s">
        <v>446</v>
      </c>
      <c r="B102" s="213" t="s">
        <v>447</v>
      </c>
      <c r="C102" s="213"/>
      <c r="D102" s="213"/>
      <c r="E102" s="213"/>
      <c r="F102" s="40"/>
      <c r="G102" s="40"/>
      <c r="H102" s="40" t="s">
        <v>15</v>
      </c>
      <c r="I102" s="143">
        <f t="shared" si="22"/>
        <v>0</v>
      </c>
      <c r="J102" s="39"/>
      <c r="K102" s="143">
        <f t="shared" si="23"/>
        <v>0</v>
      </c>
      <c r="L102" s="143">
        <f t="shared" si="24"/>
        <v>0</v>
      </c>
      <c r="M102" s="143">
        <f t="shared" si="25"/>
        <v>0</v>
      </c>
      <c r="N102" s="144">
        <f t="shared" si="26"/>
        <v>0</v>
      </c>
      <c r="O102" s="144">
        <f t="shared" si="27"/>
        <v>0</v>
      </c>
      <c r="Q102" s="139"/>
      <c r="R102" s="139"/>
      <c r="S102" s="141"/>
      <c r="T102" s="141"/>
    </row>
    <row r="103" spans="1:20" ht="12.75" customHeight="1" x14ac:dyDescent="0.2">
      <c r="A103" s="117" t="s">
        <v>448</v>
      </c>
      <c r="B103" s="213" t="s">
        <v>449</v>
      </c>
      <c r="C103" s="213"/>
      <c r="D103" s="213"/>
      <c r="E103" s="213"/>
      <c r="F103" s="40"/>
      <c r="G103" s="40"/>
      <c r="H103" s="40" t="s">
        <v>15</v>
      </c>
      <c r="I103" s="143">
        <f t="shared" si="22"/>
        <v>0</v>
      </c>
      <c r="J103" s="39"/>
      <c r="K103" s="143">
        <f t="shared" si="23"/>
        <v>0</v>
      </c>
      <c r="L103" s="143">
        <f t="shared" si="24"/>
        <v>0</v>
      </c>
      <c r="M103" s="143">
        <f t="shared" si="25"/>
        <v>0</v>
      </c>
      <c r="N103" s="144">
        <f t="shared" si="26"/>
        <v>0</v>
      </c>
      <c r="O103" s="144">
        <f t="shared" si="27"/>
        <v>0</v>
      </c>
      <c r="Q103" s="139"/>
      <c r="R103" s="139"/>
      <c r="S103" s="141"/>
      <c r="T103" s="141"/>
    </row>
    <row r="104" spans="1:20" ht="12.75" customHeight="1" x14ac:dyDescent="0.2">
      <c r="A104" s="117" t="s">
        <v>450</v>
      </c>
      <c r="B104" s="213" t="s">
        <v>451</v>
      </c>
      <c r="C104" s="213"/>
      <c r="D104" s="213"/>
      <c r="E104" s="213"/>
      <c r="F104" s="40"/>
      <c r="G104" s="40"/>
      <c r="H104" s="40" t="s">
        <v>15</v>
      </c>
      <c r="I104" s="143">
        <f t="shared" si="22"/>
        <v>0</v>
      </c>
      <c r="J104" s="39"/>
      <c r="K104" s="143">
        <f t="shared" si="23"/>
        <v>0</v>
      </c>
      <c r="L104" s="143">
        <f t="shared" si="24"/>
        <v>0</v>
      </c>
      <c r="M104" s="143">
        <f t="shared" si="25"/>
        <v>0</v>
      </c>
      <c r="N104" s="144">
        <f t="shared" si="26"/>
        <v>0</v>
      </c>
      <c r="O104" s="144">
        <f t="shared" si="27"/>
        <v>0</v>
      </c>
      <c r="Q104" s="139"/>
      <c r="R104" s="139"/>
      <c r="S104" s="141"/>
      <c r="T104" s="141"/>
    </row>
    <row r="105" spans="1:20" ht="12.75" customHeight="1" x14ac:dyDescent="0.2">
      <c r="A105" s="117" t="s">
        <v>452</v>
      </c>
      <c r="B105" s="213" t="s">
        <v>453</v>
      </c>
      <c r="C105" s="213"/>
      <c r="D105" s="213"/>
      <c r="E105" s="213"/>
      <c r="F105" s="40"/>
      <c r="G105" s="40"/>
      <c r="H105" s="40" t="s">
        <v>15</v>
      </c>
      <c r="I105" s="143">
        <f t="shared" si="22"/>
        <v>0</v>
      </c>
      <c r="J105" s="39"/>
      <c r="K105" s="143">
        <f t="shared" si="23"/>
        <v>0</v>
      </c>
      <c r="L105" s="143">
        <f t="shared" si="24"/>
        <v>0</v>
      </c>
      <c r="M105" s="143">
        <f t="shared" si="25"/>
        <v>0</v>
      </c>
      <c r="N105" s="144">
        <f t="shared" si="26"/>
        <v>0</v>
      </c>
      <c r="O105" s="144">
        <f t="shared" si="27"/>
        <v>0</v>
      </c>
      <c r="Q105" s="139"/>
      <c r="R105" s="139"/>
      <c r="S105" s="141"/>
      <c r="T105" s="141"/>
    </row>
    <row r="106" spans="1:20" ht="12.75" customHeight="1" x14ac:dyDescent="0.2">
      <c r="A106" s="117" t="s">
        <v>454</v>
      </c>
      <c r="B106" s="213" t="s">
        <v>455</v>
      </c>
      <c r="C106" s="213"/>
      <c r="D106" s="213"/>
      <c r="E106" s="213"/>
      <c r="F106" s="40"/>
      <c r="G106" s="40"/>
      <c r="H106" s="40" t="s">
        <v>15</v>
      </c>
      <c r="I106" s="143">
        <f t="shared" si="22"/>
        <v>0</v>
      </c>
      <c r="J106" s="39"/>
      <c r="K106" s="143">
        <f t="shared" si="23"/>
        <v>0</v>
      </c>
      <c r="L106" s="143">
        <f t="shared" si="24"/>
        <v>0</v>
      </c>
      <c r="M106" s="143">
        <f t="shared" si="25"/>
        <v>0</v>
      </c>
      <c r="N106" s="144">
        <f t="shared" si="26"/>
        <v>0</v>
      </c>
      <c r="O106" s="144">
        <f t="shared" si="27"/>
        <v>0</v>
      </c>
      <c r="Q106" s="139"/>
      <c r="R106" s="139"/>
      <c r="S106" s="141"/>
      <c r="T106" s="141"/>
    </row>
    <row r="107" spans="1:20" ht="12.75" customHeight="1" x14ac:dyDescent="0.2">
      <c r="A107" s="117" t="s">
        <v>456</v>
      </c>
      <c r="B107" s="213" t="s">
        <v>457</v>
      </c>
      <c r="C107" s="213"/>
      <c r="D107" s="213"/>
      <c r="E107" s="213"/>
      <c r="F107" s="40"/>
      <c r="G107" s="40"/>
      <c r="H107" s="40" t="s">
        <v>15</v>
      </c>
      <c r="I107" s="143">
        <f t="shared" si="22"/>
        <v>0</v>
      </c>
      <c r="J107" s="39"/>
      <c r="K107" s="143">
        <f t="shared" si="23"/>
        <v>0</v>
      </c>
      <c r="L107" s="143">
        <f t="shared" si="24"/>
        <v>0</v>
      </c>
      <c r="M107" s="143">
        <f t="shared" si="25"/>
        <v>0</v>
      </c>
      <c r="N107" s="144">
        <f t="shared" si="26"/>
        <v>0</v>
      </c>
      <c r="O107" s="144">
        <f t="shared" si="27"/>
        <v>0</v>
      </c>
      <c r="Q107" s="139"/>
      <c r="R107" s="139"/>
      <c r="S107" s="141"/>
      <c r="T107" s="141"/>
    </row>
    <row r="108" spans="1:20" ht="12.75" customHeight="1" x14ac:dyDescent="0.2">
      <c r="A108" s="117" t="s">
        <v>458</v>
      </c>
      <c r="B108" s="213" t="s">
        <v>459</v>
      </c>
      <c r="C108" s="213"/>
      <c r="D108" s="213"/>
      <c r="E108" s="213"/>
      <c r="F108" s="40"/>
      <c r="G108" s="40"/>
      <c r="H108" s="40" t="s">
        <v>15</v>
      </c>
      <c r="I108" s="143">
        <f t="shared" si="22"/>
        <v>0</v>
      </c>
      <c r="J108" s="39"/>
      <c r="K108" s="143">
        <f t="shared" si="23"/>
        <v>0</v>
      </c>
      <c r="L108" s="143">
        <f t="shared" si="24"/>
        <v>0</v>
      </c>
      <c r="M108" s="143">
        <f t="shared" si="25"/>
        <v>0</v>
      </c>
      <c r="N108" s="144">
        <f t="shared" si="26"/>
        <v>0</v>
      </c>
      <c r="O108" s="144">
        <f t="shared" si="27"/>
        <v>0</v>
      </c>
      <c r="Q108" s="139"/>
      <c r="R108" s="139"/>
      <c r="S108" s="141"/>
      <c r="T108" s="141"/>
    </row>
    <row r="109" spans="1:20" ht="22.35" customHeight="1" x14ac:dyDescent="0.2">
      <c r="A109" s="117" t="s">
        <v>460</v>
      </c>
      <c r="B109" s="213" t="s">
        <v>461</v>
      </c>
      <c r="C109" s="213"/>
      <c r="D109" s="213"/>
      <c r="E109" s="213"/>
      <c r="F109" s="40"/>
      <c r="G109" s="40"/>
      <c r="H109" s="40" t="s">
        <v>15</v>
      </c>
      <c r="I109" s="143">
        <f t="shared" si="22"/>
        <v>0</v>
      </c>
      <c r="J109" s="39"/>
      <c r="K109" s="143">
        <f t="shared" si="23"/>
        <v>0</v>
      </c>
      <c r="L109" s="143">
        <f t="shared" si="24"/>
        <v>0</v>
      </c>
      <c r="M109" s="143">
        <f t="shared" si="25"/>
        <v>0</v>
      </c>
      <c r="N109" s="144">
        <f t="shared" si="26"/>
        <v>0</v>
      </c>
      <c r="O109" s="144">
        <f t="shared" si="27"/>
        <v>0</v>
      </c>
      <c r="Q109" s="139"/>
      <c r="R109" s="139"/>
      <c r="S109" s="141"/>
      <c r="T109" s="141"/>
    </row>
    <row r="110" spans="1:20" ht="12.75" customHeight="1" x14ac:dyDescent="0.2">
      <c r="A110" s="117" t="s">
        <v>462</v>
      </c>
      <c r="B110" s="215" t="s">
        <v>463</v>
      </c>
      <c r="C110" s="215"/>
      <c r="D110" s="215"/>
      <c r="E110" s="215"/>
      <c r="F110" s="40"/>
      <c r="G110" s="40"/>
      <c r="H110" s="40" t="s">
        <v>15</v>
      </c>
      <c r="I110" s="143">
        <f t="shared" si="22"/>
        <v>0</v>
      </c>
      <c r="J110" s="39"/>
      <c r="K110" s="143">
        <f t="shared" si="23"/>
        <v>0</v>
      </c>
      <c r="L110" s="143">
        <f t="shared" si="24"/>
        <v>0</v>
      </c>
      <c r="M110" s="143">
        <f t="shared" si="25"/>
        <v>0</v>
      </c>
      <c r="N110" s="144">
        <f t="shared" si="26"/>
        <v>0</v>
      </c>
      <c r="O110" s="144">
        <f t="shared" si="27"/>
        <v>0</v>
      </c>
      <c r="Q110" s="139"/>
      <c r="R110" s="139"/>
      <c r="S110" s="141"/>
      <c r="T110" s="141"/>
    </row>
    <row r="111" spans="1:20" x14ac:dyDescent="0.2">
      <c r="A111" s="117" t="s">
        <v>464</v>
      </c>
      <c r="B111" s="215"/>
      <c r="C111" s="215"/>
      <c r="D111" s="215"/>
      <c r="E111" s="215"/>
      <c r="F111" s="40"/>
      <c r="G111" s="40"/>
      <c r="H111" s="40" t="s">
        <v>15</v>
      </c>
      <c r="I111" s="143">
        <f t="shared" si="22"/>
        <v>0</v>
      </c>
      <c r="J111" s="39"/>
      <c r="K111" s="143">
        <f t="shared" si="23"/>
        <v>0</v>
      </c>
      <c r="L111" s="143">
        <f t="shared" si="24"/>
        <v>0</v>
      </c>
      <c r="M111" s="143">
        <f t="shared" si="25"/>
        <v>0</v>
      </c>
      <c r="N111" s="144">
        <f t="shared" si="26"/>
        <v>0</v>
      </c>
      <c r="O111" s="144">
        <f t="shared" si="27"/>
        <v>0</v>
      </c>
      <c r="Q111" s="139"/>
      <c r="R111" s="139"/>
      <c r="S111" s="141"/>
      <c r="T111" s="141"/>
    </row>
    <row r="112" spans="1:20" x14ac:dyDescent="0.2">
      <c r="A112" s="117" t="s">
        <v>466</v>
      </c>
      <c r="B112" s="215"/>
      <c r="C112" s="215"/>
      <c r="D112" s="215"/>
      <c r="E112" s="215"/>
      <c r="F112" s="40"/>
      <c r="G112" s="40"/>
      <c r="H112" s="40" t="s">
        <v>15</v>
      </c>
      <c r="I112" s="143">
        <f t="shared" si="22"/>
        <v>0</v>
      </c>
      <c r="J112" s="39"/>
      <c r="K112" s="143">
        <f t="shared" si="23"/>
        <v>0</v>
      </c>
      <c r="L112" s="143">
        <f t="shared" si="24"/>
        <v>0</v>
      </c>
      <c r="M112" s="143">
        <f t="shared" si="25"/>
        <v>0</v>
      </c>
      <c r="N112" s="144">
        <f t="shared" si="26"/>
        <v>0</v>
      </c>
      <c r="O112" s="144">
        <f t="shared" si="27"/>
        <v>0</v>
      </c>
      <c r="Q112" s="139"/>
      <c r="R112" s="139"/>
      <c r="S112" s="141"/>
      <c r="T112" s="141"/>
    </row>
    <row r="113" spans="1:20" x14ac:dyDescent="0.2">
      <c r="A113" s="117" t="s">
        <v>467</v>
      </c>
      <c r="B113" s="215"/>
      <c r="C113" s="215"/>
      <c r="D113" s="215"/>
      <c r="E113" s="215"/>
      <c r="F113" s="40"/>
      <c r="G113" s="40"/>
      <c r="H113" s="40" t="s">
        <v>15</v>
      </c>
      <c r="I113" s="143">
        <f t="shared" si="22"/>
        <v>0</v>
      </c>
      <c r="J113" s="39"/>
      <c r="K113" s="143">
        <f t="shared" si="23"/>
        <v>0</v>
      </c>
      <c r="L113" s="143">
        <f t="shared" si="24"/>
        <v>0</v>
      </c>
      <c r="M113" s="143">
        <f t="shared" si="25"/>
        <v>0</v>
      </c>
      <c r="N113" s="144">
        <f t="shared" si="26"/>
        <v>0</v>
      </c>
      <c r="O113" s="144">
        <f t="shared" si="27"/>
        <v>0</v>
      </c>
      <c r="Q113" s="139"/>
      <c r="R113" s="139"/>
      <c r="S113" s="141"/>
      <c r="T113" s="141"/>
    </row>
    <row r="114" spans="1:20" x14ac:dyDescent="0.2">
      <c r="A114" s="117" t="s">
        <v>468</v>
      </c>
      <c r="B114" s="215"/>
      <c r="C114" s="215"/>
      <c r="D114" s="215"/>
      <c r="E114" s="215"/>
      <c r="F114" s="40"/>
      <c r="G114" s="40"/>
      <c r="H114" s="40" t="s">
        <v>15</v>
      </c>
      <c r="I114" s="143">
        <f t="shared" si="22"/>
        <v>0</v>
      </c>
      <c r="J114" s="39"/>
      <c r="K114" s="143">
        <f t="shared" si="23"/>
        <v>0</v>
      </c>
      <c r="L114" s="143">
        <f t="shared" si="24"/>
        <v>0</v>
      </c>
      <c r="M114" s="143">
        <f t="shared" si="25"/>
        <v>0</v>
      </c>
      <c r="N114" s="144">
        <f t="shared" si="26"/>
        <v>0</v>
      </c>
      <c r="O114" s="144">
        <f t="shared" si="27"/>
        <v>0</v>
      </c>
      <c r="Q114" s="139"/>
      <c r="R114" s="139"/>
      <c r="S114" s="141"/>
      <c r="T114" s="141"/>
    </row>
    <row r="115" spans="1:20" x14ac:dyDescent="0.2">
      <c r="A115" s="209" t="s">
        <v>469</v>
      </c>
      <c r="B115" s="209"/>
      <c r="C115" s="209"/>
      <c r="D115" s="209"/>
      <c r="E115" s="209"/>
      <c r="F115" s="29">
        <f>SUM(F98:F114)</f>
        <v>0</v>
      </c>
      <c r="G115" s="29"/>
      <c r="H115" s="29"/>
      <c r="I115" s="29"/>
      <c r="J115" s="29"/>
      <c r="K115" s="145">
        <f>SUM(K98:K114)</f>
        <v>0</v>
      </c>
      <c r="L115" s="145">
        <f>SUM(L98:L114)</f>
        <v>0</v>
      </c>
      <c r="M115" s="145">
        <f>SUM(M98:M114)</f>
        <v>0</v>
      </c>
      <c r="N115" s="29">
        <f>SUM(N98:N114)</f>
        <v>0</v>
      </c>
      <c r="O115" s="29">
        <f>SUM(O98:O114)</f>
        <v>0</v>
      </c>
      <c r="Q115" s="139"/>
      <c r="R115" s="139"/>
      <c r="S115" s="141"/>
      <c r="T115" s="141"/>
    </row>
    <row r="116" spans="1:20" x14ac:dyDescent="0.2">
      <c r="Q116" s="139"/>
      <c r="R116" s="139"/>
      <c r="S116" s="141"/>
      <c r="T116" s="141"/>
    </row>
    <row r="117" spans="1:20" x14ac:dyDescent="0.2">
      <c r="A117" s="210" t="s">
        <v>470</v>
      </c>
      <c r="B117" s="210"/>
      <c r="C117" s="210"/>
      <c r="D117" s="210"/>
      <c r="E117" s="210"/>
      <c r="F117" s="210"/>
      <c r="G117" s="210"/>
      <c r="H117" s="210"/>
      <c r="I117" s="210"/>
      <c r="J117" s="210"/>
      <c r="Q117" s="139"/>
      <c r="R117" s="139"/>
      <c r="S117" s="141"/>
      <c r="T117" s="141"/>
    </row>
    <row r="118" spans="1:20" ht="12.75" customHeight="1" x14ac:dyDescent="0.2">
      <c r="A118" s="226" t="s">
        <v>471</v>
      </c>
      <c r="B118" s="226"/>
      <c r="C118" s="226"/>
      <c r="D118" s="226"/>
      <c r="E118" s="226"/>
      <c r="F118" s="4" t="s">
        <v>38</v>
      </c>
      <c r="G118" s="4" t="s">
        <v>39</v>
      </c>
      <c r="H118" s="4" t="s">
        <v>40</v>
      </c>
      <c r="I118" s="4" t="s">
        <v>43</v>
      </c>
      <c r="J118" s="4" t="s">
        <v>579</v>
      </c>
      <c r="K118" s="4" t="s">
        <v>580</v>
      </c>
      <c r="L118" s="225" t="s">
        <v>581</v>
      </c>
      <c r="M118" s="4" t="s">
        <v>582</v>
      </c>
      <c r="N118" s="4" t="s">
        <v>583</v>
      </c>
      <c r="O118" s="4" t="s">
        <v>584</v>
      </c>
      <c r="Q118" s="139"/>
      <c r="R118" s="139"/>
      <c r="S118" s="141"/>
      <c r="T118" s="141"/>
    </row>
    <row r="119" spans="1:20" ht="12.75" customHeight="1" x14ac:dyDescent="0.2">
      <c r="A119" s="226" t="s">
        <v>436</v>
      </c>
      <c r="B119" s="226"/>
      <c r="C119" s="226"/>
      <c r="D119" s="226"/>
      <c r="E119" s="226"/>
      <c r="F119" s="4"/>
      <c r="G119" s="4"/>
      <c r="H119" s="4"/>
      <c r="I119" s="4"/>
      <c r="J119" s="4"/>
      <c r="K119" s="4"/>
      <c r="L119" s="4"/>
      <c r="M119" s="4"/>
      <c r="N119" s="4"/>
      <c r="O119" s="4"/>
      <c r="Q119" s="139"/>
      <c r="R119" s="139"/>
      <c r="S119" s="141"/>
      <c r="T119" s="141"/>
    </row>
    <row r="120" spans="1:20" x14ac:dyDescent="0.2">
      <c r="A120" s="216" t="s">
        <v>472</v>
      </c>
      <c r="B120" s="217" t="s">
        <v>473</v>
      </c>
      <c r="C120" s="217"/>
      <c r="D120" s="217"/>
      <c r="E120" s="217"/>
      <c r="F120" s="40"/>
      <c r="G120" s="40"/>
      <c r="H120" s="40" t="s">
        <v>15</v>
      </c>
      <c r="I120" s="143">
        <f t="shared" ref="I120:I146" si="28">IFERROR(INDEX($S$1:$T$9,MATCH(H120,$S$1:$S$9,0),2),"")</f>
        <v>0</v>
      </c>
      <c r="J120" s="39"/>
      <c r="K120" s="143">
        <f t="shared" ref="K120:K146" si="29">IFERROR(IF(OR(J120=0,J120=""),F120*G120*I120,G120*J120),0)</f>
        <v>0</v>
      </c>
      <c r="L120" s="143">
        <f t="shared" ref="L120:L146" si="30">IF(OR(H120=P$2,H120=P$3,H120=P$4),K120,0)</f>
        <v>0</v>
      </c>
      <c r="M120" s="143">
        <f t="shared" ref="M120:M146" si="31">IF(OR(H120=P$5,H120=P$6,H120=P$7,H120=P$8,H120=P$9),K120,0)</f>
        <v>0</v>
      </c>
      <c r="N120" s="144">
        <f t="shared" ref="N120:N146" si="32">IF(OR(H120=S$2,H120=S$3,H120=S$4),F120,0)</f>
        <v>0</v>
      </c>
      <c r="O120" s="144">
        <f t="shared" ref="O120:O146" si="33">IF(OR(H120=S$5,H120=S$6,H120=S$7,H120=S$8,H120=S$9),F120,0)</f>
        <v>0</v>
      </c>
      <c r="Q120" s="139"/>
      <c r="R120" s="139"/>
      <c r="S120" s="141"/>
      <c r="T120" s="141"/>
    </row>
    <row r="121" spans="1:20" ht="12.75" customHeight="1" x14ac:dyDescent="0.2">
      <c r="A121" s="216"/>
      <c r="B121" s="213" t="s">
        <v>474</v>
      </c>
      <c r="C121" s="213"/>
      <c r="D121" s="213"/>
      <c r="E121" s="213"/>
      <c r="F121" s="40"/>
      <c r="G121" s="40"/>
      <c r="H121" s="40" t="s">
        <v>15</v>
      </c>
      <c r="I121" s="143">
        <f t="shared" si="28"/>
        <v>0</v>
      </c>
      <c r="J121" s="39"/>
      <c r="K121" s="143">
        <f t="shared" si="29"/>
        <v>0</v>
      </c>
      <c r="L121" s="143">
        <f t="shared" si="30"/>
        <v>0</v>
      </c>
      <c r="M121" s="143">
        <f t="shared" si="31"/>
        <v>0</v>
      </c>
      <c r="N121" s="144">
        <f t="shared" si="32"/>
        <v>0</v>
      </c>
      <c r="O121" s="144">
        <f t="shared" si="33"/>
        <v>0</v>
      </c>
      <c r="Q121" s="139"/>
      <c r="R121" s="139"/>
      <c r="S121" s="141"/>
      <c r="T121" s="141"/>
    </row>
    <row r="122" spans="1:20" ht="12.75" customHeight="1" x14ac:dyDescent="0.2">
      <c r="A122" s="216"/>
      <c r="B122" s="213" t="s">
        <v>475</v>
      </c>
      <c r="C122" s="213"/>
      <c r="D122" s="213"/>
      <c r="E122" s="213"/>
      <c r="F122" s="40"/>
      <c r="G122" s="40"/>
      <c r="H122" s="40" t="s">
        <v>15</v>
      </c>
      <c r="I122" s="143">
        <f t="shared" si="28"/>
        <v>0</v>
      </c>
      <c r="J122" s="39"/>
      <c r="K122" s="143">
        <f t="shared" si="29"/>
        <v>0</v>
      </c>
      <c r="L122" s="143">
        <f t="shared" si="30"/>
        <v>0</v>
      </c>
      <c r="M122" s="143">
        <f t="shared" si="31"/>
        <v>0</v>
      </c>
      <c r="N122" s="144">
        <f t="shared" si="32"/>
        <v>0</v>
      </c>
      <c r="O122" s="144">
        <f t="shared" si="33"/>
        <v>0</v>
      </c>
      <c r="Q122" s="139"/>
      <c r="R122" s="139"/>
      <c r="S122" s="141"/>
      <c r="T122" s="141"/>
    </row>
    <row r="123" spans="1:20" ht="12.75" customHeight="1" x14ac:dyDescent="0.2">
      <c r="A123" s="216"/>
      <c r="B123" s="213" t="s">
        <v>476</v>
      </c>
      <c r="C123" s="213"/>
      <c r="D123" s="213"/>
      <c r="E123" s="213"/>
      <c r="F123" s="40"/>
      <c r="G123" s="40"/>
      <c r="H123" s="40" t="s">
        <v>15</v>
      </c>
      <c r="I123" s="143">
        <f t="shared" si="28"/>
        <v>0</v>
      </c>
      <c r="J123" s="39"/>
      <c r="K123" s="143">
        <f t="shared" si="29"/>
        <v>0</v>
      </c>
      <c r="L123" s="143">
        <f t="shared" si="30"/>
        <v>0</v>
      </c>
      <c r="M123" s="143">
        <f t="shared" si="31"/>
        <v>0</v>
      </c>
      <c r="N123" s="144">
        <f t="shared" si="32"/>
        <v>0</v>
      </c>
      <c r="O123" s="144">
        <f t="shared" si="33"/>
        <v>0</v>
      </c>
      <c r="Q123" s="139"/>
      <c r="R123" s="139"/>
      <c r="S123" s="141"/>
      <c r="T123" s="141"/>
    </row>
    <row r="124" spans="1:20" ht="12.75" customHeight="1" x14ac:dyDescent="0.2">
      <c r="A124" s="216"/>
      <c r="B124" s="213" t="s">
        <v>477</v>
      </c>
      <c r="C124" s="213"/>
      <c r="D124" s="213"/>
      <c r="E124" s="213"/>
      <c r="F124" s="40"/>
      <c r="G124" s="40"/>
      <c r="H124" s="40" t="s">
        <v>15</v>
      </c>
      <c r="I124" s="143">
        <f t="shared" si="28"/>
        <v>0</v>
      </c>
      <c r="J124" s="39"/>
      <c r="K124" s="143">
        <f t="shared" si="29"/>
        <v>0</v>
      </c>
      <c r="L124" s="143">
        <f t="shared" si="30"/>
        <v>0</v>
      </c>
      <c r="M124" s="143">
        <f t="shared" si="31"/>
        <v>0</v>
      </c>
      <c r="N124" s="144">
        <f t="shared" si="32"/>
        <v>0</v>
      </c>
      <c r="O124" s="144">
        <f t="shared" si="33"/>
        <v>0</v>
      </c>
      <c r="Q124" s="139"/>
      <c r="R124" s="139"/>
      <c r="S124" s="141"/>
      <c r="T124" s="141"/>
    </row>
    <row r="125" spans="1:20" ht="12.75" customHeight="1" x14ac:dyDescent="0.2">
      <c r="A125" s="216"/>
      <c r="B125" s="213" t="s">
        <v>478</v>
      </c>
      <c r="C125" s="213"/>
      <c r="D125" s="213"/>
      <c r="E125" s="213"/>
      <c r="F125" s="40"/>
      <c r="G125" s="40"/>
      <c r="H125" s="40" t="s">
        <v>15</v>
      </c>
      <c r="I125" s="143">
        <f t="shared" si="28"/>
        <v>0</v>
      </c>
      <c r="J125" s="39"/>
      <c r="K125" s="143">
        <f t="shared" si="29"/>
        <v>0</v>
      </c>
      <c r="L125" s="143">
        <f t="shared" si="30"/>
        <v>0</v>
      </c>
      <c r="M125" s="143">
        <f t="shared" si="31"/>
        <v>0</v>
      </c>
      <c r="N125" s="144">
        <f t="shared" si="32"/>
        <v>0</v>
      </c>
      <c r="O125" s="144">
        <f t="shared" si="33"/>
        <v>0</v>
      </c>
      <c r="Q125" s="139"/>
      <c r="R125" s="139"/>
      <c r="S125" s="141"/>
      <c r="T125" s="141"/>
    </row>
    <row r="126" spans="1:20" ht="12.75" customHeight="1" x14ac:dyDescent="0.2">
      <c r="A126" s="216"/>
      <c r="B126" s="213" t="s">
        <v>479</v>
      </c>
      <c r="C126" s="213"/>
      <c r="D126" s="213"/>
      <c r="E126" s="213"/>
      <c r="F126" s="40"/>
      <c r="G126" s="40"/>
      <c r="H126" s="40" t="s">
        <v>15</v>
      </c>
      <c r="I126" s="143">
        <f t="shared" si="28"/>
        <v>0</v>
      </c>
      <c r="J126" s="39"/>
      <c r="K126" s="143">
        <f t="shared" si="29"/>
        <v>0</v>
      </c>
      <c r="L126" s="143">
        <f t="shared" si="30"/>
        <v>0</v>
      </c>
      <c r="M126" s="143">
        <f t="shared" si="31"/>
        <v>0</v>
      </c>
      <c r="N126" s="144">
        <f t="shared" si="32"/>
        <v>0</v>
      </c>
      <c r="O126" s="144">
        <f t="shared" si="33"/>
        <v>0</v>
      </c>
      <c r="Q126" s="139"/>
      <c r="R126" s="139"/>
      <c r="S126" s="141"/>
      <c r="T126" s="141"/>
    </row>
    <row r="127" spans="1:20" ht="12.75" customHeight="1" x14ac:dyDescent="0.2">
      <c r="A127" s="216"/>
      <c r="B127" s="213" t="s">
        <v>480</v>
      </c>
      <c r="C127" s="213"/>
      <c r="D127" s="213"/>
      <c r="E127" s="213"/>
      <c r="F127" s="40"/>
      <c r="G127" s="40"/>
      <c r="H127" s="40" t="s">
        <v>15</v>
      </c>
      <c r="I127" s="143">
        <f t="shared" si="28"/>
        <v>0</v>
      </c>
      <c r="J127" s="39"/>
      <c r="K127" s="143">
        <f t="shared" si="29"/>
        <v>0</v>
      </c>
      <c r="L127" s="143">
        <f t="shared" si="30"/>
        <v>0</v>
      </c>
      <c r="M127" s="143">
        <f t="shared" si="31"/>
        <v>0</v>
      </c>
      <c r="N127" s="144">
        <f t="shared" si="32"/>
        <v>0</v>
      </c>
      <c r="O127" s="144">
        <f t="shared" si="33"/>
        <v>0</v>
      </c>
      <c r="Q127" s="139"/>
      <c r="R127" s="139"/>
      <c r="S127" s="141"/>
      <c r="T127" s="141"/>
    </row>
    <row r="128" spans="1:20" ht="12.75" customHeight="1" x14ac:dyDescent="0.2">
      <c r="A128" s="216"/>
      <c r="B128" s="213" t="s">
        <v>481</v>
      </c>
      <c r="C128" s="213"/>
      <c r="D128" s="213"/>
      <c r="E128" s="213"/>
      <c r="F128" s="40"/>
      <c r="G128" s="40"/>
      <c r="H128" s="40" t="s">
        <v>15</v>
      </c>
      <c r="I128" s="143">
        <f t="shared" si="28"/>
        <v>0</v>
      </c>
      <c r="J128" s="39"/>
      <c r="K128" s="143">
        <f t="shared" si="29"/>
        <v>0</v>
      </c>
      <c r="L128" s="143">
        <f t="shared" si="30"/>
        <v>0</v>
      </c>
      <c r="M128" s="143">
        <f t="shared" si="31"/>
        <v>0</v>
      </c>
      <c r="N128" s="144">
        <f t="shared" si="32"/>
        <v>0</v>
      </c>
      <c r="O128" s="144">
        <f t="shared" si="33"/>
        <v>0</v>
      </c>
      <c r="Q128" s="139"/>
      <c r="R128" s="139"/>
      <c r="S128" s="141"/>
      <c r="T128" s="141"/>
    </row>
    <row r="129" spans="1:20" ht="12.75" customHeight="1" x14ac:dyDescent="0.2">
      <c r="A129" s="216"/>
      <c r="B129" s="213" t="s">
        <v>482</v>
      </c>
      <c r="C129" s="213"/>
      <c r="D129" s="213"/>
      <c r="E129" s="213"/>
      <c r="F129" s="40"/>
      <c r="G129" s="40"/>
      <c r="H129" s="40" t="s">
        <v>15</v>
      </c>
      <c r="I129" s="143">
        <f t="shared" si="28"/>
        <v>0</v>
      </c>
      <c r="J129" s="39"/>
      <c r="K129" s="143">
        <f t="shared" si="29"/>
        <v>0</v>
      </c>
      <c r="L129" s="143">
        <f t="shared" si="30"/>
        <v>0</v>
      </c>
      <c r="M129" s="143">
        <f t="shared" si="31"/>
        <v>0</v>
      </c>
      <c r="N129" s="144">
        <f t="shared" si="32"/>
        <v>0</v>
      </c>
      <c r="O129" s="144">
        <f t="shared" si="33"/>
        <v>0</v>
      </c>
      <c r="Q129" s="139"/>
      <c r="R129" s="139"/>
      <c r="S129" s="141"/>
      <c r="T129" s="141"/>
    </row>
    <row r="130" spans="1:20" ht="12.75" customHeight="1" x14ac:dyDescent="0.2">
      <c r="A130" s="216"/>
      <c r="B130" s="213" t="s">
        <v>483</v>
      </c>
      <c r="C130" s="213"/>
      <c r="D130" s="213"/>
      <c r="E130" s="213"/>
      <c r="F130" s="40"/>
      <c r="G130" s="40"/>
      <c r="H130" s="40" t="s">
        <v>15</v>
      </c>
      <c r="I130" s="143">
        <f t="shared" si="28"/>
        <v>0</v>
      </c>
      <c r="J130" s="39"/>
      <c r="K130" s="143">
        <f t="shared" si="29"/>
        <v>0</v>
      </c>
      <c r="L130" s="143">
        <f t="shared" si="30"/>
        <v>0</v>
      </c>
      <c r="M130" s="143">
        <f t="shared" si="31"/>
        <v>0</v>
      </c>
      <c r="N130" s="144">
        <f t="shared" si="32"/>
        <v>0</v>
      </c>
      <c r="O130" s="144">
        <f t="shared" si="33"/>
        <v>0</v>
      </c>
      <c r="Q130" s="139"/>
      <c r="R130" s="139"/>
      <c r="S130" s="141"/>
      <c r="T130" s="141"/>
    </row>
    <row r="131" spans="1:20" ht="12.75" customHeight="1" x14ac:dyDescent="0.2">
      <c r="A131" s="216"/>
      <c r="B131" s="213" t="s">
        <v>484</v>
      </c>
      <c r="C131" s="213"/>
      <c r="D131" s="213"/>
      <c r="E131" s="213"/>
      <c r="F131" s="40"/>
      <c r="G131" s="40"/>
      <c r="H131" s="40" t="s">
        <v>15</v>
      </c>
      <c r="I131" s="143">
        <f t="shared" si="28"/>
        <v>0</v>
      </c>
      <c r="J131" s="39"/>
      <c r="K131" s="143">
        <f t="shared" si="29"/>
        <v>0</v>
      </c>
      <c r="L131" s="143">
        <f t="shared" si="30"/>
        <v>0</v>
      </c>
      <c r="M131" s="143">
        <f t="shared" si="31"/>
        <v>0</v>
      </c>
      <c r="N131" s="144">
        <f t="shared" si="32"/>
        <v>0</v>
      </c>
      <c r="O131" s="144">
        <f t="shared" si="33"/>
        <v>0</v>
      </c>
      <c r="Q131" s="139"/>
      <c r="R131" s="139"/>
      <c r="S131" s="141"/>
      <c r="T131" s="141"/>
    </row>
    <row r="132" spans="1:20" ht="12.75" customHeight="1" x14ac:dyDescent="0.2">
      <c r="A132" s="216"/>
      <c r="B132" s="213" t="s">
        <v>485</v>
      </c>
      <c r="C132" s="213"/>
      <c r="D132" s="213"/>
      <c r="E132" s="213"/>
      <c r="F132" s="40"/>
      <c r="G132" s="40"/>
      <c r="H132" s="40" t="s">
        <v>15</v>
      </c>
      <c r="I132" s="143">
        <f t="shared" si="28"/>
        <v>0</v>
      </c>
      <c r="J132" s="39"/>
      <c r="K132" s="143">
        <f t="shared" si="29"/>
        <v>0</v>
      </c>
      <c r="L132" s="143">
        <f t="shared" si="30"/>
        <v>0</v>
      </c>
      <c r="M132" s="143">
        <f t="shared" si="31"/>
        <v>0</v>
      </c>
      <c r="N132" s="144">
        <f t="shared" si="32"/>
        <v>0</v>
      </c>
      <c r="O132" s="144">
        <f t="shared" si="33"/>
        <v>0</v>
      </c>
      <c r="Q132" s="139"/>
      <c r="R132" s="139"/>
      <c r="S132" s="141"/>
      <c r="T132" s="141"/>
    </row>
    <row r="133" spans="1:20" ht="12.75" customHeight="1" x14ac:dyDescent="0.2">
      <c r="A133" s="216"/>
      <c r="B133" s="213" t="s">
        <v>486</v>
      </c>
      <c r="C133" s="213"/>
      <c r="D133" s="213"/>
      <c r="E133" s="213"/>
      <c r="F133" s="40"/>
      <c r="G133" s="40"/>
      <c r="H133" s="40" t="s">
        <v>15</v>
      </c>
      <c r="I133" s="143">
        <f t="shared" si="28"/>
        <v>0</v>
      </c>
      <c r="J133" s="39"/>
      <c r="K133" s="143">
        <f t="shared" si="29"/>
        <v>0</v>
      </c>
      <c r="L133" s="143">
        <f t="shared" si="30"/>
        <v>0</v>
      </c>
      <c r="M133" s="143">
        <f t="shared" si="31"/>
        <v>0</v>
      </c>
      <c r="N133" s="144">
        <f t="shared" si="32"/>
        <v>0</v>
      </c>
      <c r="O133" s="144">
        <f t="shared" si="33"/>
        <v>0</v>
      </c>
      <c r="Q133" s="139"/>
      <c r="R133" s="139"/>
      <c r="S133" s="141"/>
      <c r="T133" s="141"/>
    </row>
    <row r="134" spans="1:20" ht="12.75" customHeight="1" x14ac:dyDescent="0.2">
      <c r="A134" s="216"/>
      <c r="B134" s="215" t="s">
        <v>487</v>
      </c>
      <c r="C134" s="215"/>
      <c r="D134" s="215"/>
      <c r="E134" s="215"/>
      <c r="F134" s="40"/>
      <c r="G134" s="40"/>
      <c r="H134" s="40" t="s">
        <v>15</v>
      </c>
      <c r="I134" s="143">
        <f t="shared" si="28"/>
        <v>0</v>
      </c>
      <c r="J134" s="39"/>
      <c r="K134" s="143">
        <f t="shared" si="29"/>
        <v>0</v>
      </c>
      <c r="L134" s="143">
        <f t="shared" si="30"/>
        <v>0</v>
      </c>
      <c r="M134" s="143">
        <f t="shared" si="31"/>
        <v>0</v>
      </c>
      <c r="N134" s="144">
        <f t="shared" si="32"/>
        <v>0</v>
      </c>
      <c r="O134" s="144">
        <f t="shared" si="33"/>
        <v>0</v>
      </c>
      <c r="Q134" s="139"/>
      <c r="R134" s="139"/>
      <c r="S134" s="141"/>
      <c r="T134" s="141"/>
    </row>
    <row r="135" spans="1:20" ht="12.75" customHeight="1" x14ac:dyDescent="0.2">
      <c r="A135" s="216"/>
      <c r="B135" s="215" t="s">
        <v>488</v>
      </c>
      <c r="C135" s="215"/>
      <c r="D135" s="215"/>
      <c r="E135" s="215"/>
      <c r="F135" s="40"/>
      <c r="G135" s="40"/>
      <c r="H135" s="40" t="s">
        <v>15</v>
      </c>
      <c r="I135" s="143">
        <f t="shared" si="28"/>
        <v>0</v>
      </c>
      <c r="J135" s="39"/>
      <c r="K135" s="143">
        <f t="shared" si="29"/>
        <v>0</v>
      </c>
      <c r="L135" s="143">
        <f t="shared" si="30"/>
        <v>0</v>
      </c>
      <c r="M135" s="143">
        <f t="shared" si="31"/>
        <v>0</v>
      </c>
      <c r="N135" s="144">
        <f t="shared" si="32"/>
        <v>0</v>
      </c>
      <c r="O135" s="144">
        <f t="shared" si="33"/>
        <v>0</v>
      </c>
      <c r="Q135" s="139"/>
      <c r="R135" s="139"/>
      <c r="S135" s="141"/>
      <c r="T135" s="141"/>
    </row>
    <row r="136" spans="1:20" ht="12.75" customHeight="1" x14ac:dyDescent="0.2">
      <c r="A136" s="216"/>
      <c r="B136" s="215" t="s">
        <v>489</v>
      </c>
      <c r="C136" s="215"/>
      <c r="D136" s="215"/>
      <c r="E136" s="215"/>
      <c r="F136" s="40"/>
      <c r="G136" s="40"/>
      <c r="H136" s="40" t="s">
        <v>15</v>
      </c>
      <c r="I136" s="143">
        <f t="shared" si="28"/>
        <v>0</v>
      </c>
      <c r="J136" s="39"/>
      <c r="K136" s="143">
        <f t="shared" si="29"/>
        <v>0</v>
      </c>
      <c r="L136" s="143">
        <f t="shared" si="30"/>
        <v>0</v>
      </c>
      <c r="M136" s="143">
        <f t="shared" si="31"/>
        <v>0</v>
      </c>
      <c r="N136" s="144">
        <f t="shared" si="32"/>
        <v>0</v>
      </c>
      <c r="O136" s="144">
        <f t="shared" si="33"/>
        <v>0</v>
      </c>
      <c r="Q136" s="139"/>
      <c r="R136" s="139"/>
      <c r="S136" s="141"/>
      <c r="T136" s="141"/>
    </row>
    <row r="137" spans="1:20" ht="12.75" customHeight="1" x14ac:dyDescent="0.2">
      <c r="A137" s="216"/>
      <c r="B137" s="215" t="s">
        <v>490</v>
      </c>
      <c r="C137" s="215"/>
      <c r="D137" s="215"/>
      <c r="E137" s="215"/>
      <c r="F137" s="40"/>
      <c r="G137" s="40"/>
      <c r="H137" s="40" t="s">
        <v>15</v>
      </c>
      <c r="I137" s="143">
        <f t="shared" si="28"/>
        <v>0</v>
      </c>
      <c r="J137" s="39"/>
      <c r="K137" s="143">
        <f t="shared" si="29"/>
        <v>0</v>
      </c>
      <c r="L137" s="143">
        <f t="shared" si="30"/>
        <v>0</v>
      </c>
      <c r="M137" s="143">
        <f t="shared" si="31"/>
        <v>0</v>
      </c>
      <c r="N137" s="144">
        <f t="shared" si="32"/>
        <v>0</v>
      </c>
      <c r="O137" s="144">
        <f t="shared" si="33"/>
        <v>0</v>
      </c>
      <c r="Q137" s="139"/>
      <c r="R137" s="139"/>
      <c r="S137" s="141"/>
      <c r="T137" s="141"/>
    </row>
    <row r="138" spans="1:20" ht="12.75" customHeight="1" x14ac:dyDescent="0.2">
      <c r="A138" s="216"/>
      <c r="B138" s="215" t="s">
        <v>491</v>
      </c>
      <c r="C138" s="215"/>
      <c r="D138" s="215"/>
      <c r="E138" s="215"/>
      <c r="F138" s="40"/>
      <c r="G138" s="40"/>
      <c r="H138" s="40" t="s">
        <v>15</v>
      </c>
      <c r="I138" s="143">
        <f t="shared" si="28"/>
        <v>0</v>
      </c>
      <c r="J138" s="39"/>
      <c r="K138" s="143">
        <f t="shared" si="29"/>
        <v>0</v>
      </c>
      <c r="L138" s="143">
        <f t="shared" si="30"/>
        <v>0</v>
      </c>
      <c r="M138" s="143">
        <f t="shared" si="31"/>
        <v>0</v>
      </c>
      <c r="N138" s="144">
        <f t="shared" si="32"/>
        <v>0</v>
      </c>
      <c r="O138" s="144">
        <f t="shared" si="33"/>
        <v>0</v>
      </c>
      <c r="Q138" s="139"/>
      <c r="R138" s="139"/>
      <c r="S138" s="141"/>
      <c r="T138" s="141"/>
    </row>
    <row r="139" spans="1:20" ht="22.35" customHeight="1" x14ac:dyDescent="0.2">
      <c r="A139" s="117" t="s">
        <v>492</v>
      </c>
      <c r="B139" s="213" t="s">
        <v>493</v>
      </c>
      <c r="C139" s="213"/>
      <c r="D139" s="213"/>
      <c r="E139" s="213"/>
      <c r="F139" s="40"/>
      <c r="G139" s="40"/>
      <c r="H139" s="40" t="s">
        <v>15</v>
      </c>
      <c r="I139" s="143">
        <f t="shared" si="28"/>
        <v>0</v>
      </c>
      <c r="J139" s="39"/>
      <c r="K139" s="143">
        <f t="shared" si="29"/>
        <v>0</v>
      </c>
      <c r="L139" s="143">
        <f t="shared" si="30"/>
        <v>0</v>
      </c>
      <c r="M139" s="143">
        <f t="shared" si="31"/>
        <v>0</v>
      </c>
      <c r="N139" s="144">
        <f t="shared" si="32"/>
        <v>0</v>
      </c>
      <c r="O139" s="144">
        <f t="shared" si="33"/>
        <v>0</v>
      </c>
      <c r="Q139" s="139"/>
      <c r="R139" s="139"/>
      <c r="S139" s="141"/>
      <c r="T139" s="141"/>
    </row>
    <row r="140" spans="1:20" ht="22.35" customHeight="1" x14ac:dyDescent="0.2">
      <c r="A140" s="117" t="s">
        <v>494</v>
      </c>
      <c r="B140" s="213" t="s">
        <v>495</v>
      </c>
      <c r="C140" s="213"/>
      <c r="D140" s="213"/>
      <c r="E140" s="213"/>
      <c r="F140" s="40"/>
      <c r="G140" s="40"/>
      <c r="H140" s="40" t="s">
        <v>15</v>
      </c>
      <c r="I140" s="143">
        <f t="shared" si="28"/>
        <v>0</v>
      </c>
      <c r="J140" s="39"/>
      <c r="K140" s="143">
        <f t="shared" si="29"/>
        <v>0</v>
      </c>
      <c r="L140" s="143">
        <f t="shared" si="30"/>
        <v>0</v>
      </c>
      <c r="M140" s="143">
        <f t="shared" si="31"/>
        <v>0</v>
      </c>
      <c r="N140" s="144">
        <f t="shared" si="32"/>
        <v>0</v>
      </c>
      <c r="O140" s="144">
        <f t="shared" si="33"/>
        <v>0</v>
      </c>
      <c r="Q140" s="139"/>
      <c r="R140" s="139"/>
      <c r="S140" s="141"/>
      <c r="T140" s="141"/>
    </row>
    <row r="141" spans="1:20" ht="22.35" customHeight="1" x14ac:dyDescent="0.2">
      <c r="A141" s="117" t="s">
        <v>496</v>
      </c>
      <c r="B141" s="213" t="s">
        <v>497</v>
      </c>
      <c r="C141" s="213"/>
      <c r="D141" s="213"/>
      <c r="E141" s="213"/>
      <c r="F141" s="40"/>
      <c r="G141" s="40"/>
      <c r="H141" s="40" t="s">
        <v>15</v>
      </c>
      <c r="I141" s="143">
        <f t="shared" si="28"/>
        <v>0</v>
      </c>
      <c r="J141" s="39"/>
      <c r="K141" s="143">
        <f t="shared" si="29"/>
        <v>0</v>
      </c>
      <c r="L141" s="143">
        <f t="shared" si="30"/>
        <v>0</v>
      </c>
      <c r="M141" s="143">
        <f t="shared" si="31"/>
        <v>0</v>
      </c>
      <c r="N141" s="144">
        <f t="shared" si="32"/>
        <v>0</v>
      </c>
      <c r="O141" s="144">
        <f t="shared" si="33"/>
        <v>0</v>
      </c>
      <c r="Q141" s="139"/>
      <c r="R141" s="139"/>
      <c r="S141" s="141"/>
      <c r="T141" s="141"/>
    </row>
    <row r="142" spans="1:20" x14ac:dyDescent="0.2">
      <c r="A142" s="117" t="s">
        <v>498</v>
      </c>
      <c r="B142" s="215"/>
      <c r="C142" s="215"/>
      <c r="D142" s="215"/>
      <c r="E142" s="215"/>
      <c r="F142" s="40"/>
      <c r="G142" s="40"/>
      <c r="H142" s="40" t="s">
        <v>15</v>
      </c>
      <c r="I142" s="143">
        <f t="shared" si="28"/>
        <v>0</v>
      </c>
      <c r="J142" s="39"/>
      <c r="K142" s="143">
        <f t="shared" si="29"/>
        <v>0</v>
      </c>
      <c r="L142" s="143">
        <f t="shared" si="30"/>
        <v>0</v>
      </c>
      <c r="M142" s="143">
        <f t="shared" si="31"/>
        <v>0</v>
      </c>
      <c r="N142" s="144">
        <f t="shared" si="32"/>
        <v>0</v>
      </c>
      <c r="O142" s="144">
        <f t="shared" si="33"/>
        <v>0</v>
      </c>
      <c r="Q142" s="139"/>
      <c r="R142" s="139"/>
      <c r="S142" s="141"/>
      <c r="T142" s="141"/>
    </row>
    <row r="143" spans="1:20" x14ac:dyDescent="0.2">
      <c r="A143" s="117" t="s">
        <v>499</v>
      </c>
      <c r="B143" s="215"/>
      <c r="C143" s="215"/>
      <c r="D143" s="215"/>
      <c r="E143" s="215"/>
      <c r="F143" s="40"/>
      <c r="G143" s="40"/>
      <c r="H143" s="40" t="s">
        <v>15</v>
      </c>
      <c r="I143" s="143">
        <f t="shared" si="28"/>
        <v>0</v>
      </c>
      <c r="J143" s="39"/>
      <c r="K143" s="143">
        <f t="shared" si="29"/>
        <v>0</v>
      </c>
      <c r="L143" s="143">
        <f t="shared" si="30"/>
        <v>0</v>
      </c>
      <c r="M143" s="143">
        <f t="shared" si="31"/>
        <v>0</v>
      </c>
      <c r="N143" s="144">
        <f t="shared" si="32"/>
        <v>0</v>
      </c>
      <c r="O143" s="144">
        <f t="shared" si="33"/>
        <v>0</v>
      </c>
      <c r="Q143" s="139"/>
      <c r="R143" s="139"/>
      <c r="S143" s="141"/>
      <c r="T143" s="141"/>
    </row>
    <row r="144" spans="1:20" x14ac:dyDescent="0.2">
      <c r="A144" s="117" t="s">
        <v>500</v>
      </c>
      <c r="B144" s="215"/>
      <c r="C144" s="215"/>
      <c r="D144" s="215"/>
      <c r="E144" s="215"/>
      <c r="F144" s="40"/>
      <c r="G144" s="40"/>
      <c r="H144" s="40" t="s">
        <v>15</v>
      </c>
      <c r="I144" s="143">
        <f t="shared" si="28"/>
        <v>0</v>
      </c>
      <c r="J144" s="39"/>
      <c r="K144" s="143">
        <f t="shared" si="29"/>
        <v>0</v>
      </c>
      <c r="L144" s="143">
        <f t="shared" si="30"/>
        <v>0</v>
      </c>
      <c r="M144" s="143">
        <f t="shared" si="31"/>
        <v>0</v>
      </c>
      <c r="N144" s="144">
        <f t="shared" si="32"/>
        <v>0</v>
      </c>
      <c r="O144" s="144">
        <f t="shared" si="33"/>
        <v>0</v>
      </c>
      <c r="Q144" s="139"/>
      <c r="R144" s="139"/>
      <c r="S144" s="141"/>
      <c r="T144" s="141"/>
    </row>
    <row r="145" spans="1:20" x14ac:dyDescent="0.2">
      <c r="A145" s="117" t="s">
        <v>501</v>
      </c>
      <c r="B145" s="215"/>
      <c r="C145" s="215"/>
      <c r="D145" s="215"/>
      <c r="E145" s="215"/>
      <c r="F145" s="40"/>
      <c r="G145" s="40"/>
      <c r="H145" s="40" t="s">
        <v>15</v>
      </c>
      <c r="I145" s="143">
        <f t="shared" si="28"/>
        <v>0</v>
      </c>
      <c r="J145" s="39"/>
      <c r="K145" s="143">
        <f t="shared" si="29"/>
        <v>0</v>
      </c>
      <c r="L145" s="143">
        <f t="shared" si="30"/>
        <v>0</v>
      </c>
      <c r="M145" s="143">
        <f t="shared" si="31"/>
        <v>0</v>
      </c>
      <c r="N145" s="144">
        <f t="shared" si="32"/>
        <v>0</v>
      </c>
      <c r="O145" s="144">
        <f t="shared" si="33"/>
        <v>0</v>
      </c>
      <c r="Q145" s="139"/>
      <c r="R145" s="139"/>
      <c r="S145" s="141"/>
      <c r="T145" s="141"/>
    </row>
    <row r="146" spans="1:20" x14ac:dyDescent="0.2">
      <c r="A146" s="117" t="s">
        <v>502</v>
      </c>
      <c r="B146" s="215"/>
      <c r="C146" s="215"/>
      <c r="D146" s="215"/>
      <c r="E146" s="215"/>
      <c r="F146" s="40"/>
      <c r="G146" s="40"/>
      <c r="H146" s="40" t="s">
        <v>15</v>
      </c>
      <c r="I146" s="143">
        <f t="shared" si="28"/>
        <v>0</v>
      </c>
      <c r="J146" s="39"/>
      <c r="K146" s="143">
        <f t="shared" si="29"/>
        <v>0</v>
      </c>
      <c r="L146" s="143">
        <f t="shared" si="30"/>
        <v>0</v>
      </c>
      <c r="M146" s="143">
        <f t="shared" si="31"/>
        <v>0</v>
      </c>
      <c r="N146" s="144">
        <f t="shared" si="32"/>
        <v>0</v>
      </c>
      <c r="O146" s="144">
        <f t="shared" si="33"/>
        <v>0</v>
      </c>
      <c r="Q146" s="139"/>
      <c r="R146" s="139"/>
      <c r="S146" s="141"/>
      <c r="T146" s="141"/>
    </row>
    <row r="147" spans="1:20" x14ac:dyDescent="0.2">
      <c r="A147" s="209" t="s">
        <v>503</v>
      </c>
      <c r="B147" s="209"/>
      <c r="C147" s="209"/>
      <c r="D147" s="209"/>
      <c r="E147" s="209"/>
      <c r="F147" s="29">
        <f>SUM(F120:F146)</f>
        <v>0</v>
      </c>
      <c r="G147" s="29"/>
      <c r="H147" s="29"/>
      <c r="I147" s="29"/>
      <c r="J147" s="29"/>
      <c r="K147" s="145">
        <f>SUM(K120:K146)</f>
        <v>0</v>
      </c>
      <c r="L147" s="145">
        <f>SUM(L120:L146)</f>
        <v>0</v>
      </c>
      <c r="M147" s="145">
        <f>SUM(M120:M146)</f>
        <v>0</v>
      </c>
      <c r="N147" s="29">
        <f>SUM(N120:N146)</f>
        <v>0</v>
      </c>
      <c r="O147" s="29">
        <f>SUM(O120:O146)</f>
        <v>0</v>
      </c>
      <c r="Q147" s="139"/>
      <c r="R147" s="139"/>
      <c r="S147" s="141"/>
      <c r="T147" s="141"/>
    </row>
    <row r="148" spans="1:20" x14ac:dyDescent="0.2">
      <c r="A148" s="64"/>
      <c r="B148" s="64"/>
      <c r="C148" s="64"/>
      <c r="D148" s="64"/>
      <c r="E148" s="64"/>
      <c r="F148" s="64"/>
      <c r="G148" s="64"/>
      <c r="H148" s="64"/>
      <c r="I148" s="64"/>
      <c r="J148" s="64"/>
      <c r="Q148" s="139"/>
      <c r="R148" s="139"/>
      <c r="S148" s="141"/>
      <c r="T148" s="141"/>
    </row>
    <row r="149" spans="1:20" x14ac:dyDescent="0.2">
      <c r="A149" s="210" t="s">
        <v>504</v>
      </c>
      <c r="B149" s="210"/>
      <c r="C149" s="210"/>
      <c r="D149" s="210"/>
      <c r="E149" s="210"/>
      <c r="F149" s="210"/>
      <c r="G149" s="210"/>
      <c r="H149" s="210"/>
      <c r="I149" s="210"/>
      <c r="J149" s="210"/>
      <c r="Q149" s="139"/>
      <c r="R149" s="139"/>
      <c r="S149" s="141"/>
      <c r="T149" s="141"/>
    </row>
    <row r="150" spans="1:20" ht="12.75" customHeight="1" x14ac:dyDescent="0.2">
      <c r="A150" s="226" t="s">
        <v>505</v>
      </c>
      <c r="B150" s="226"/>
      <c r="C150" s="226"/>
      <c r="D150" s="226"/>
      <c r="E150" s="226"/>
      <c r="F150" s="4" t="s">
        <v>38</v>
      </c>
      <c r="G150" s="4" t="s">
        <v>39</v>
      </c>
      <c r="H150" s="4" t="s">
        <v>40</v>
      </c>
      <c r="I150" s="4" t="s">
        <v>43</v>
      </c>
      <c r="J150" s="4" t="s">
        <v>579</v>
      </c>
      <c r="K150" s="4" t="s">
        <v>580</v>
      </c>
      <c r="L150" s="225" t="s">
        <v>581</v>
      </c>
      <c r="M150" s="4" t="s">
        <v>582</v>
      </c>
      <c r="N150" s="4" t="s">
        <v>583</v>
      </c>
      <c r="O150" s="4" t="s">
        <v>584</v>
      </c>
      <c r="Q150" s="139"/>
      <c r="R150" s="139"/>
      <c r="S150" s="141"/>
      <c r="T150" s="141"/>
    </row>
    <row r="151" spans="1:20" ht="12.75" customHeight="1" x14ac:dyDescent="0.2">
      <c r="A151" s="226" t="s">
        <v>436</v>
      </c>
      <c r="B151" s="226"/>
      <c r="C151" s="226"/>
      <c r="D151" s="226"/>
      <c r="E151" s="226"/>
      <c r="F151" s="4"/>
      <c r="G151" s="4"/>
      <c r="H151" s="4"/>
      <c r="I151" s="4"/>
      <c r="J151" s="4"/>
      <c r="K151" s="4"/>
      <c r="L151" s="4"/>
      <c r="M151" s="4"/>
      <c r="N151" s="4"/>
      <c r="O151" s="4"/>
      <c r="Q151" s="139"/>
      <c r="R151" s="139"/>
      <c r="S151" s="141"/>
      <c r="T151" s="141"/>
    </row>
    <row r="152" spans="1:20" ht="23.1" customHeight="1" x14ac:dyDescent="0.2">
      <c r="A152" s="218" t="s">
        <v>506</v>
      </c>
      <c r="B152" s="219" t="s">
        <v>507</v>
      </c>
      <c r="C152" s="219"/>
      <c r="D152" s="219"/>
      <c r="E152" s="219"/>
      <c r="F152" s="40"/>
      <c r="G152" s="40"/>
      <c r="H152" s="40" t="s">
        <v>15</v>
      </c>
      <c r="I152" s="143">
        <f t="shared" ref="I152:I166" si="34">IFERROR(INDEX($S$1:$T$9,MATCH(H152,$S$1:$S$9,0),2),"")</f>
        <v>0</v>
      </c>
      <c r="J152" s="39"/>
      <c r="K152" s="143">
        <f t="shared" ref="K152:K166" si="35">IFERROR(IF(OR(J152=0,J152=""),F152*G152*I152,G152*J152),0)</f>
        <v>0</v>
      </c>
      <c r="L152" s="143">
        <f t="shared" ref="L152:L166" si="36">IF(OR(H152=P$2,H152=P$3,H152=P$4),K152,0)</f>
        <v>0</v>
      </c>
      <c r="M152" s="143">
        <f t="shared" ref="M152:M166" si="37">IF(OR(H152=P$5,H152=P$6,H152=P$7,H152=P$8,H152=P$9),K152,0)</f>
        <v>0</v>
      </c>
      <c r="N152" s="144">
        <f t="shared" ref="N152:N166" si="38">IF(OR(H152=S$2,H152=S$3,H152=S$4),F152,0)</f>
        <v>0</v>
      </c>
      <c r="O152" s="144">
        <f t="shared" ref="O152:O166" si="39">IF(OR(H152=S$5,H152=S$6,H152=S$7,H152=S$8,H152=S$9),F152,0)</f>
        <v>0</v>
      </c>
      <c r="Q152" s="139"/>
      <c r="R152" s="139"/>
      <c r="S152" s="141"/>
      <c r="T152" s="141"/>
    </row>
    <row r="153" spans="1:20" ht="12.75" customHeight="1" x14ac:dyDescent="0.2">
      <c r="A153" s="218"/>
      <c r="B153" s="219" t="s">
        <v>508</v>
      </c>
      <c r="C153" s="219"/>
      <c r="D153" s="219"/>
      <c r="E153" s="219"/>
      <c r="F153" s="40"/>
      <c r="G153" s="40"/>
      <c r="H153" s="40" t="s">
        <v>15</v>
      </c>
      <c r="I153" s="143">
        <f t="shared" si="34"/>
        <v>0</v>
      </c>
      <c r="J153" s="39"/>
      <c r="K153" s="143">
        <f t="shared" si="35"/>
        <v>0</v>
      </c>
      <c r="L153" s="143">
        <f t="shared" si="36"/>
        <v>0</v>
      </c>
      <c r="M153" s="143">
        <f t="shared" si="37"/>
        <v>0</v>
      </c>
      <c r="N153" s="144">
        <f t="shared" si="38"/>
        <v>0</v>
      </c>
      <c r="O153" s="144">
        <f t="shared" si="39"/>
        <v>0</v>
      </c>
      <c r="Q153" s="139"/>
      <c r="R153" s="139"/>
      <c r="S153" s="141"/>
      <c r="T153" s="141"/>
    </row>
    <row r="154" spans="1:20" ht="12.75" customHeight="1" x14ac:dyDescent="0.2">
      <c r="A154" s="218"/>
      <c r="B154" s="219" t="s">
        <v>509</v>
      </c>
      <c r="C154" s="219"/>
      <c r="D154" s="219"/>
      <c r="E154" s="219"/>
      <c r="F154" s="40"/>
      <c r="G154" s="40"/>
      <c r="H154" s="40" t="s">
        <v>15</v>
      </c>
      <c r="I154" s="143">
        <f t="shared" si="34"/>
        <v>0</v>
      </c>
      <c r="J154" s="39"/>
      <c r="K154" s="143">
        <f t="shared" si="35"/>
        <v>0</v>
      </c>
      <c r="L154" s="143">
        <f t="shared" si="36"/>
        <v>0</v>
      </c>
      <c r="M154" s="143">
        <f t="shared" si="37"/>
        <v>0</v>
      </c>
      <c r="N154" s="144">
        <f t="shared" si="38"/>
        <v>0</v>
      </c>
      <c r="O154" s="144">
        <f t="shared" si="39"/>
        <v>0</v>
      </c>
      <c r="Q154" s="139"/>
      <c r="R154" s="139"/>
      <c r="S154" s="141"/>
      <c r="T154" s="141"/>
    </row>
    <row r="155" spans="1:20" ht="12.75" customHeight="1" x14ac:dyDescent="0.2">
      <c r="A155" s="218"/>
      <c r="B155" s="219" t="s">
        <v>510</v>
      </c>
      <c r="C155" s="219"/>
      <c r="D155" s="219"/>
      <c r="E155" s="219"/>
      <c r="F155" s="40"/>
      <c r="G155" s="40"/>
      <c r="H155" s="40" t="s">
        <v>15</v>
      </c>
      <c r="I155" s="143">
        <f t="shared" si="34"/>
        <v>0</v>
      </c>
      <c r="J155" s="39"/>
      <c r="K155" s="143">
        <f t="shared" si="35"/>
        <v>0</v>
      </c>
      <c r="L155" s="143">
        <f t="shared" si="36"/>
        <v>0</v>
      </c>
      <c r="M155" s="143">
        <f t="shared" si="37"/>
        <v>0</v>
      </c>
      <c r="N155" s="144">
        <f t="shared" si="38"/>
        <v>0</v>
      </c>
      <c r="O155" s="144">
        <f t="shared" si="39"/>
        <v>0</v>
      </c>
      <c r="Q155" s="139"/>
      <c r="R155" s="139"/>
      <c r="S155" s="141"/>
      <c r="T155" s="141"/>
    </row>
    <row r="156" spans="1:20" ht="12.75" customHeight="1" x14ac:dyDescent="0.2">
      <c r="A156" s="218"/>
      <c r="B156" s="219" t="s">
        <v>511</v>
      </c>
      <c r="C156" s="219"/>
      <c r="D156" s="219"/>
      <c r="E156" s="219"/>
      <c r="F156" s="40"/>
      <c r="G156" s="40"/>
      <c r="H156" s="40" t="s">
        <v>15</v>
      </c>
      <c r="I156" s="143">
        <f t="shared" si="34"/>
        <v>0</v>
      </c>
      <c r="J156" s="39"/>
      <c r="K156" s="143">
        <f t="shared" si="35"/>
        <v>0</v>
      </c>
      <c r="L156" s="143">
        <f t="shared" si="36"/>
        <v>0</v>
      </c>
      <c r="M156" s="143">
        <f t="shared" si="37"/>
        <v>0</v>
      </c>
      <c r="N156" s="144">
        <f t="shared" si="38"/>
        <v>0</v>
      </c>
      <c r="O156" s="144">
        <f t="shared" si="39"/>
        <v>0</v>
      </c>
      <c r="Q156" s="139"/>
      <c r="R156" s="139"/>
      <c r="S156" s="141"/>
      <c r="T156" s="141"/>
    </row>
    <row r="157" spans="1:20" ht="12.75" customHeight="1" x14ac:dyDescent="0.2">
      <c r="A157" s="218"/>
      <c r="B157" s="213" t="s">
        <v>512</v>
      </c>
      <c r="C157" s="213"/>
      <c r="D157" s="213"/>
      <c r="E157" s="213"/>
      <c r="F157" s="40"/>
      <c r="G157" s="40"/>
      <c r="H157" s="40" t="s">
        <v>15</v>
      </c>
      <c r="I157" s="143">
        <f t="shared" si="34"/>
        <v>0</v>
      </c>
      <c r="J157" s="39"/>
      <c r="K157" s="143">
        <f t="shared" si="35"/>
        <v>0</v>
      </c>
      <c r="L157" s="143">
        <f t="shared" si="36"/>
        <v>0</v>
      </c>
      <c r="M157" s="143">
        <f t="shared" si="37"/>
        <v>0</v>
      </c>
      <c r="N157" s="144">
        <f t="shared" si="38"/>
        <v>0</v>
      </c>
      <c r="O157" s="144">
        <f t="shared" si="39"/>
        <v>0</v>
      </c>
      <c r="Q157" s="139"/>
      <c r="R157" s="139"/>
      <c r="S157" s="141"/>
      <c r="T157" s="141"/>
    </row>
    <row r="158" spans="1:20" ht="12.75" customHeight="1" x14ac:dyDescent="0.2">
      <c r="A158" s="218"/>
      <c r="B158" s="213" t="s">
        <v>513</v>
      </c>
      <c r="C158" s="213"/>
      <c r="D158" s="213"/>
      <c r="E158" s="213"/>
      <c r="F158" s="40"/>
      <c r="G158" s="40"/>
      <c r="H158" s="40" t="s">
        <v>15</v>
      </c>
      <c r="I158" s="143">
        <f t="shared" si="34"/>
        <v>0</v>
      </c>
      <c r="J158" s="39"/>
      <c r="K158" s="143">
        <f t="shared" si="35"/>
        <v>0</v>
      </c>
      <c r="L158" s="143">
        <f t="shared" si="36"/>
        <v>0</v>
      </c>
      <c r="M158" s="143">
        <f t="shared" si="37"/>
        <v>0</v>
      </c>
      <c r="N158" s="144">
        <f t="shared" si="38"/>
        <v>0</v>
      </c>
      <c r="O158" s="144">
        <f t="shared" si="39"/>
        <v>0</v>
      </c>
      <c r="Q158" s="139"/>
      <c r="R158" s="139"/>
      <c r="S158" s="141"/>
      <c r="T158" s="141"/>
    </row>
    <row r="159" spans="1:20" ht="12.75" customHeight="1" x14ac:dyDescent="0.2">
      <c r="A159" s="218"/>
      <c r="B159" s="213" t="s">
        <v>514</v>
      </c>
      <c r="C159" s="213"/>
      <c r="D159" s="213"/>
      <c r="E159" s="213"/>
      <c r="F159" s="40"/>
      <c r="G159" s="40"/>
      <c r="H159" s="40" t="s">
        <v>15</v>
      </c>
      <c r="I159" s="143">
        <f t="shared" si="34"/>
        <v>0</v>
      </c>
      <c r="J159" s="39"/>
      <c r="K159" s="143">
        <f t="shared" si="35"/>
        <v>0</v>
      </c>
      <c r="L159" s="143">
        <f t="shared" si="36"/>
        <v>0</v>
      </c>
      <c r="M159" s="143">
        <f t="shared" si="37"/>
        <v>0</v>
      </c>
      <c r="N159" s="144">
        <f t="shared" si="38"/>
        <v>0</v>
      </c>
      <c r="O159" s="144">
        <f t="shared" si="39"/>
        <v>0</v>
      </c>
      <c r="Q159" s="139"/>
      <c r="R159" s="139"/>
      <c r="S159" s="141"/>
      <c r="T159" s="141"/>
    </row>
    <row r="160" spans="1:20" ht="12.75" customHeight="1" x14ac:dyDescent="0.2">
      <c r="A160" s="218"/>
      <c r="B160" s="213" t="s">
        <v>515</v>
      </c>
      <c r="C160" s="213"/>
      <c r="D160" s="213"/>
      <c r="E160" s="213"/>
      <c r="F160" s="40"/>
      <c r="G160" s="40"/>
      <c r="H160" s="40" t="s">
        <v>15</v>
      </c>
      <c r="I160" s="143">
        <f t="shared" si="34"/>
        <v>0</v>
      </c>
      <c r="J160" s="39"/>
      <c r="K160" s="143">
        <f t="shared" si="35"/>
        <v>0</v>
      </c>
      <c r="L160" s="143">
        <f t="shared" si="36"/>
        <v>0</v>
      </c>
      <c r="M160" s="143">
        <f t="shared" si="37"/>
        <v>0</v>
      </c>
      <c r="N160" s="144">
        <f t="shared" si="38"/>
        <v>0</v>
      </c>
      <c r="O160" s="144">
        <f t="shared" si="39"/>
        <v>0</v>
      </c>
      <c r="Q160" s="139"/>
      <c r="R160" s="139"/>
      <c r="S160" s="141"/>
      <c r="T160" s="141"/>
    </row>
    <row r="161" spans="1:20" ht="12.75" customHeight="1" x14ac:dyDescent="0.2">
      <c r="A161" s="218"/>
      <c r="B161" s="213" t="s">
        <v>516</v>
      </c>
      <c r="C161" s="213"/>
      <c r="D161" s="213"/>
      <c r="E161" s="213"/>
      <c r="F161" s="40"/>
      <c r="G161" s="40"/>
      <c r="H161" s="40" t="s">
        <v>15</v>
      </c>
      <c r="I161" s="143">
        <f t="shared" si="34"/>
        <v>0</v>
      </c>
      <c r="J161" s="39"/>
      <c r="K161" s="143">
        <f t="shared" si="35"/>
        <v>0</v>
      </c>
      <c r="L161" s="143">
        <f t="shared" si="36"/>
        <v>0</v>
      </c>
      <c r="M161" s="143">
        <f t="shared" si="37"/>
        <v>0</v>
      </c>
      <c r="N161" s="144">
        <f t="shared" si="38"/>
        <v>0</v>
      </c>
      <c r="O161" s="144">
        <f t="shared" si="39"/>
        <v>0</v>
      </c>
      <c r="Q161" s="139"/>
      <c r="R161" s="139"/>
      <c r="S161" s="141"/>
      <c r="T161" s="141"/>
    </row>
    <row r="162" spans="1:20" ht="12.75" customHeight="1" x14ac:dyDescent="0.2">
      <c r="A162" s="218"/>
      <c r="B162" s="215" t="s">
        <v>517</v>
      </c>
      <c r="C162" s="215"/>
      <c r="D162" s="215"/>
      <c r="E162" s="215"/>
      <c r="F162" s="40"/>
      <c r="G162" s="40"/>
      <c r="H162" s="40" t="s">
        <v>15</v>
      </c>
      <c r="I162" s="143">
        <f t="shared" si="34"/>
        <v>0</v>
      </c>
      <c r="J162" s="39"/>
      <c r="K162" s="143">
        <f t="shared" si="35"/>
        <v>0</v>
      </c>
      <c r="L162" s="143">
        <f t="shared" si="36"/>
        <v>0</v>
      </c>
      <c r="M162" s="143">
        <f t="shared" si="37"/>
        <v>0</v>
      </c>
      <c r="N162" s="144">
        <f t="shared" si="38"/>
        <v>0</v>
      </c>
      <c r="O162" s="144">
        <f t="shared" si="39"/>
        <v>0</v>
      </c>
      <c r="Q162" s="139"/>
      <c r="R162" s="139"/>
      <c r="S162" s="141"/>
      <c r="T162" s="141"/>
    </row>
    <row r="163" spans="1:20" ht="12.75" customHeight="1" x14ac:dyDescent="0.2">
      <c r="A163" s="218"/>
      <c r="B163" s="215" t="s">
        <v>518</v>
      </c>
      <c r="C163" s="215"/>
      <c r="D163" s="215"/>
      <c r="E163" s="215"/>
      <c r="F163" s="40"/>
      <c r="G163" s="40"/>
      <c r="H163" s="40" t="s">
        <v>15</v>
      </c>
      <c r="I163" s="143">
        <f t="shared" si="34"/>
        <v>0</v>
      </c>
      <c r="J163" s="39"/>
      <c r="K163" s="143">
        <f t="shared" si="35"/>
        <v>0</v>
      </c>
      <c r="L163" s="143">
        <f t="shared" si="36"/>
        <v>0</v>
      </c>
      <c r="M163" s="143">
        <f t="shared" si="37"/>
        <v>0</v>
      </c>
      <c r="N163" s="144">
        <f t="shared" si="38"/>
        <v>0</v>
      </c>
      <c r="O163" s="144">
        <f t="shared" si="39"/>
        <v>0</v>
      </c>
      <c r="Q163" s="139"/>
      <c r="R163" s="139"/>
      <c r="S163" s="141"/>
      <c r="T163" s="141"/>
    </row>
    <row r="164" spans="1:20" ht="12.75" customHeight="1" x14ac:dyDescent="0.2">
      <c r="A164" s="218"/>
      <c r="B164" s="215" t="s">
        <v>519</v>
      </c>
      <c r="C164" s="215"/>
      <c r="D164" s="215"/>
      <c r="E164" s="215"/>
      <c r="F164" s="40"/>
      <c r="G164" s="40"/>
      <c r="H164" s="40" t="s">
        <v>15</v>
      </c>
      <c r="I164" s="143">
        <f t="shared" si="34"/>
        <v>0</v>
      </c>
      <c r="J164" s="39"/>
      <c r="K164" s="143">
        <f t="shared" si="35"/>
        <v>0</v>
      </c>
      <c r="L164" s="143">
        <f t="shared" si="36"/>
        <v>0</v>
      </c>
      <c r="M164" s="143">
        <f t="shared" si="37"/>
        <v>0</v>
      </c>
      <c r="N164" s="144">
        <f t="shared" si="38"/>
        <v>0</v>
      </c>
      <c r="O164" s="144">
        <f t="shared" si="39"/>
        <v>0</v>
      </c>
      <c r="Q164" s="139"/>
      <c r="R164" s="139"/>
      <c r="S164" s="141"/>
      <c r="T164" s="141"/>
    </row>
    <row r="165" spans="1:20" ht="12.75" customHeight="1" x14ac:dyDescent="0.2">
      <c r="A165" s="218"/>
      <c r="B165" s="215" t="s">
        <v>520</v>
      </c>
      <c r="C165" s="215"/>
      <c r="D165" s="215"/>
      <c r="E165" s="215"/>
      <c r="F165" s="40"/>
      <c r="G165" s="40"/>
      <c r="H165" s="40" t="s">
        <v>15</v>
      </c>
      <c r="I165" s="143">
        <f t="shared" si="34"/>
        <v>0</v>
      </c>
      <c r="J165" s="39"/>
      <c r="K165" s="143">
        <f t="shared" si="35"/>
        <v>0</v>
      </c>
      <c r="L165" s="143">
        <f t="shared" si="36"/>
        <v>0</v>
      </c>
      <c r="M165" s="143">
        <f t="shared" si="37"/>
        <v>0</v>
      </c>
      <c r="N165" s="144">
        <f t="shared" si="38"/>
        <v>0</v>
      </c>
      <c r="O165" s="144">
        <f t="shared" si="39"/>
        <v>0</v>
      </c>
      <c r="Q165" s="139"/>
      <c r="R165" s="139"/>
      <c r="S165" s="141"/>
      <c r="T165" s="141"/>
    </row>
    <row r="166" spans="1:20" ht="12.75" customHeight="1" x14ac:dyDescent="0.2">
      <c r="A166" s="218"/>
      <c r="B166" s="215" t="s">
        <v>521</v>
      </c>
      <c r="C166" s="215"/>
      <c r="D166" s="215"/>
      <c r="E166" s="215"/>
      <c r="F166" s="40"/>
      <c r="G166" s="40"/>
      <c r="H166" s="40" t="s">
        <v>15</v>
      </c>
      <c r="I166" s="143">
        <f t="shared" si="34"/>
        <v>0</v>
      </c>
      <c r="J166" s="39"/>
      <c r="K166" s="143">
        <f t="shared" si="35"/>
        <v>0</v>
      </c>
      <c r="L166" s="143">
        <f t="shared" si="36"/>
        <v>0</v>
      </c>
      <c r="M166" s="143">
        <f t="shared" si="37"/>
        <v>0</v>
      </c>
      <c r="N166" s="144">
        <f t="shared" si="38"/>
        <v>0</v>
      </c>
      <c r="O166" s="144">
        <f t="shared" si="39"/>
        <v>0</v>
      </c>
      <c r="Q166" s="139"/>
      <c r="R166" s="139"/>
      <c r="S166" s="141"/>
      <c r="T166" s="141"/>
    </row>
    <row r="167" spans="1:20" x14ac:dyDescent="0.2">
      <c r="A167" s="209" t="s">
        <v>522</v>
      </c>
      <c r="B167" s="209"/>
      <c r="C167" s="209"/>
      <c r="D167" s="209"/>
      <c r="E167" s="209"/>
      <c r="F167" s="29">
        <f>SUM(F152:F166)</f>
        <v>0</v>
      </c>
      <c r="G167" s="29"/>
      <c r="H167" s="29"/>
      <c r="I167" s="29"/>
      <c r="J167" s="29"/>
      <c r="K167" s="145">
        <f>SUM(K152:K166)</f>
        <v>0</v>
      </c>
      <c r="L167" s="145">
        <f>SUM(L152:L166)</f>
        <v>0</v>
      </c>
      <c r="M167" s="145">
        <f>SUM(M152:M166)</f>
        <v>0</v>
      </c>
      <c r="N167" s="29">
        <f>SUM(N152:N166)</f>
        <v>0</v>
      </c>
      <c r="O167" s="29">
        <f>SUM(O152:O166)</f>
        <v>0</v>
      </c>
      <c r="Q167" s="139"/>
      <c r="R167" s="139"/>
      <c r="S167" s="141"/>
      <c r="T167" s="141"/>
    </row>
    <row r="168" spans="1:20" x14ac:dyDescent="0.2">
      <c r="E168" s="64"/>
      <c r="Q168" s="139"/>
      <c r="R168" s="139"/>
      <c r="S168" s="141"/>
      <c r="T168" s="141"/>
    </row>
    <row r="169" spans="1:20" x14ac:dyDescent="0.2">
      <c r="A169" s="210" t="s">
        <v>523</v>
      </c>
      <c r="B169" s="210"/>
      <c r="C169" s="210"/>
      <c r="D169" s="210"/>
      <c r="E169" s="210"/>
      <c r="F169" s="210"/>
      <c r="G169" s="210"/>
      <c r="H169" s="210"/>
      <c r="I169" s="210"/>
      <c r="J169" s="210"/>
      <c r="K169" s="64"/>
      <c r="Q169" s="139"/>
      <c r="R169" s="139"/>
      <c r="S169" s="141"/>
      <c r="T169" s="141"/>
    </row>
    <row r="170" spans="1:20" ht="12.75" customHeight="1" x14ac:dyDescent="0.2">
      <c r="A170" s="226" t="s">
        <v>524</v>
      </c>
      <c r="B170" s="226"/>
      <c r="C170" s="226"/>
      <c r="D170" s="226"/>
      <c r="E170" s="226"/>
      <c r="F170" s="4" t="s">
        <v>38</v>
      </c>
      <c r="G170" s="4" t="s">
        <v>39</v>
      </c>
      <c r="H170" s="4" t="s">
        <v>40</v>
      </c>
      <c r="I170" s="4" t="s">
        <v>43</v>
      </c>
      <c r="J170" s="4" t="s">
        <v>579</v>
      </c>
      <c r="K170" s="4" t="s">
        <v>580</v>
      </c>
      <c r="L170" s="225" t="s">
        <v>581</v>
      </c>
      <c r="M170" s="4" t="s">
        <v>582</v>
      </c>
      <c r="N170" s="4" t="s">
        <v>583</v>
      </c>
      <c r="O170" s="4" t="s">
        <v>584</v>
      </c>
      <c r="Q170" s="139"/>
      <c r="R170" s="139"/>
      <c r="S170" s="141"/>
      <c r="T170" s="141"/>
    </row>
    <row r="171" spans="1:20" ht="12.75" customHeight="1" x14ac:dyDescent="0.2">
      <c r="A171" s="226" t="s">
        <v>436</v>
      </c>
      <c r="B171" s="226"/>
      <c r="C171" s="226"/>
      <c r="D171" s="226"/>
      <c r="E171" s="226"/>
      <c r="F171" s="4"/>
      <c r="G171" s="4"/>
      <c r="H171" s="4"/>
      <c r="I171" s="4"/>
      <c r="J171" s="4"/>
      <c r="K171" s="4"/>
      <c r="L171" s="4"/>
      <c r="M171" s="4"/>
      <c r="N171" s="4"/>
      <c r="O171" s="4"/>
      <c r="Q171" s="139"/>
      <c r="R171" s="139"/>
      <c r="S171" s="141"/>
      <c r="T171" s="141"/>
    </row>
    <row r="172" spans="1:20" ht="12.75" customHeight="1" x14ac:dyDescent="0.2">
      <c r="A172" s="218" t="s">
        <v>525</v>
      </c>
      <c r="B172" s="220" t="s">
        <v>526</v>
      </c>
      <c r="C172" s="220"/>
      <c r="D172" s="220"/>
      <c r="E172" s="220"/>
      <c r="F172" s="40"/>
      <c r="G172" s="40"/>
      <c r="H172" s="40" t="s">
        <v>15</v>
      </c>
      <c r="I172" s="143">
        <f t="shared" ref="I172:I180" si="40">IFERROR(INDEX($S$1:$T$9,MATCH(H172,$S$1:$S$9,0),2),"")</f>
        <v>0</v>
      </c>
      <c r="J172" s="39"/>
      <c r="K172" s="143">
        <f t="shared" ref="K172:K180" si="41">IFERROR(IF(OR(J172=0,J172=""),F172*G172*I172,G172*J172),0)</f>
        <v>0</v>
      </c>
      <c r="L172" s="143">
        <f t="shared" ref="L172:L180" si="42">IF(OR(H172=P$2,H172=P$3,H172=P$4),K172,0)</f>
        <v>0</v>
      </c>
      <c r="M172" s="143">
        <f t="shared" ref="M172:M180" si="43">IF(OR(H172=P$5,H172=P$6,H172=P$7,H172=P$8,H172=P$9),K172,0)</f>
        <v>0</v>
      </c>
      <c r="N172" s="144">
        <f t="shared" ref="N172:N180" si="44">IF(OR(H172=S$2,H172=S$3,H172=S$4),F172,0)</f>
        <v>0</v>
      </c>
      <c r="O172" s="144">
        <f t="shared" ref="O172:O180" si="45">IF(OR(H172=S$5,H172=S$6,H172=S$7,H172=S$8,H172=S$9),F172,0)</f>
        <v>0</v>
      </c>
      <c r="Q172" s="139"/>
      <c r="R172" s="139"/>
      <c r="S172" s="141"/>
      <c r="T172" s="141"/>
    </row>
    <row r="173" spans="1:20" ht="12.75" customHeight="1" x14ac:dyDescent="0.2">
      <c r="A173" s="218"/>
      <c r="B173" s="220" t="s">
        <v>527</v>
      </c>
      <c r="C173" s="220"/>
      <c r="D173" s="220"/>
      <c r="E173" s="220"/>
      <c r="F173" s="40"/>
      <c r="G173" s="40"/>
      <c r="H173" s="40" t="s">
        <v>15</v>
      </c>
      <c r="I173" s="143">
        <f t="shared" si="40"/>
        <v>0</v>
      </c>
      <c r="J173" s="39"/>
      <c r="K173" s="143">
        <f t="shared" si="41"/>
        <v>0</v>
      </c>
      <c r="L173" s="143">
        <f t="shared" si="42"/>
        <v>0</v>
      </c>
      <c r="M173" s="143">
        <f t="shared" si="43"/>
        <v>0</v>
      </c>
      <c r="N173" s="144">
        <f t="shared" si="44"/>
        <v>0</v>
      </c>
      <c r="O173" s="144">
        <f t="shared" si="45"/>
        <v>0</v>
      </c>
      <c r="Q173" s="139"/>
      <c r="R173" s="139"/>
      <c r="S173" s="141"/>
      <c r="T173" s="141"/>
    </row>
    <row r="174" spans="1:20" ht="12.75" customHeight="1" x14ac:dyDescent="0.2">
      <c r="A174" s="218"/>
      <c r="B174" s="220" t="s">
        <v>528</v>
      </c>
      <c r="C174" s="220"/>
      <c r="D174" s="220"/>
      <c r="E174" s="220"/>
      <c r="F174" s="40"/>
      <c r="G174" s="40"/>
      <c r="H174" s="40" t="s">
        <v>15</v>
      </c>
      <c r="I174" s="143">
        <f t="shared" si="40"/>
        <v>0</v>
      </c>
      <c r="J174" s="39"/>
      <c r="K174" s="143">
        <f t="shared" si="41"/>
        <v>0</v>
      </c>
      <c r="L174" s="143">
        <f t="shared" si="42"/>
        <v>0</v>
      </c>
      <c r="M174" s="143">
        <f t="shared" si="43"/>
        <v>0</v>
      </c>
      <c r="N174" s="144">
        <f t="shared" si="44"/>
        <v>0</v>
      </c>
      <c r="O174" s="144">
        <f t="shared" si="45"/>
        <v>0</v>
      </c>
      <c r="Q174" s="139"/>
      <c r="R174" s="139"/>
      <c r="S174" s="141"/>
      <c r="T174" s="141"/>
    </row>
    <row r="175" spans="1:20" ht="12.75" customHeight="1" x14ac:dyDescent="0.2">
      <c r="A175" s="218"/>
      <c r="B175" s="220" t="s">
        <v>529</v>
      </c>
      <c r="C175" s="220"/>
      <c r="D175" s="220"/>
      <c r="E175" s="220"/>
      <c r="F175" s="40"/>
      <c r="G175" s="40"/>
      <c r="H175" s="40" t="s">
        <v>15</v>
      </c>
      <c r="I175" s="143">
        <f t="shared" si="40"/>
        <v>0</v>
      </c>
      <c r="J175" s="39"/>
      <c r="K175" s="143">
        <f t="shared" si="41"/>
        <v>0</v>
      </c>
      <c r="L175" s="143">
        <f t="shared" si="42"/>
        <v>0</v>
      </c>
      <c r="M175" s="143">
        <f t="shared" si="43"/>
        <v>0</v>
      </c>
      <c r="N175" s="144">
        <f t="shared" si="44"/>
        <v>0</v>
      </c>
      <c r="O175" s="144">
        <f t="shared" si="45"/>
        <v>0</v>
      </c>
      <c r="Q175" s="139"/>
      <c r="R175" s="139"/>
      <c r="S175" s="141"/>
      <c r="T175" s="141"/>
    </row>
    <row r="176" spans="1:20" ht="12.75" customHeight="1" x14ac:dyDescent="0.2">
      <c r="A176" s="218"/>
      <c r="B176" s="215" t="s">
        <v>530</v>
      </c>
      <c r="C176" s="215"/>
      <c r="D176" s="215"/>
      <c r="E176" s="215"/>
      <c r="F176" s="40"/>
      <c r="G176" s="40"/>
      <c r="H176" s="40" t="s">
        <v>15</v>
      </c>
      <c r="I176" s="143">
        <f t="shared" si="40"/>
        <v>0</v>
      </c>
      <c r="J176" s="39"/>
      <c r="K176" s="143">
        <f t="shared" si="41"/>
        <v>0</v>
      </c>
      <c r="L176" s="143">
        <f t="shared" si="42"/>
        <v>0</v>
      </c>
      <c r="M176" s="143">
        <f t="shared" si="43"/>
        <v>0</v>
      </c>
      <c r="N176" s="144">
        <f t="shared" si="44"/>
        <v>0</v>
      </c>
      <c r="O176" s="144">
        <f t="shared" si="45"/>
        <v>0</v>
      </c>
      <c r="Q176" s="139"/>
      <c r="R176" s="139"/>
      <c r="S176" s="141"/>
      <c r="T176" s="141"/>
    </row>
    <row r="177" spans="1:20" ht="12.75" customHeight="1" x14ac:dyDescent="0.2">
      <c r="A177" s="218"/>
      <c r="B177" s="215" t="s">
        <v>531</v>
      </c>
      <c r="C177" s="215"/>
      <c r="D177" s="215"/>
      <c r="E177" s="215"/>
      <c r="F177" s="40"/>
      <c r="G177" s="40"/>
      <c r="H177" s="40" t="s">
        <v>15</v>
      </c>
      <c r="I177" s="143">
        <f t="shared" si="40"/>
        <v>0</v>
      </c>
      <c r="J177" s="39"/>
      <c r="K177" s="143">
        <f t="shared" si="41"/>
        <v>0</v>
      </c>
      <c r="L177" s="143">
        <f t="shared" si="42"/>
        <v>0</v>
      </c>
      <c r="M177" s="143">
        <f t="shared" si="43"/>
        <v>0</v>
      </c>
      <c r="N177" s="144">
        <f t="shared" si="44"/>
        <v>0</v>
      </c>
      <c r="O177" s="144">
        <f t="shared" si="45"/>
        <v>0</v>
      </c>
      <c r="Q177" s="139"/>
      <c r="R177" s="139"/>
      <c r="S177" s="141"/>
      <c r="T177" s="141"/>
    </row>
    <row r="178" spans="1:20" ht="12.75" customHeight="1" x14ac:dyDescent="0.2">
      <c r="A178" s="218"/>
      <c r="B178" s="215" t="s">
        <v>532</v>
      </c>
      <c r="C178" s="215"/>
      <c r="D178" s="215"/>
      <c r="E178" s="215"/>
      <c r="F178" s="40"/>
      <c r="G178" s="40"/>
      <c r="H178" s="40" t="s">
        <v>15</v>
      </c>
      <c r="I178" s="143">
        <f t="shared" si="40"/>
        <v>0</v>
      </c>
      <c r="J178" s="39"/>
      <c r="K178" s="143">
        <f t="shared" si="41"/>
        <v>0</v>
      </c>
      <c r="L178" s="143">
        <f t="shared" si="42"/>
        <v>0</v>
      </c>
      <c r="M178" s="143">
        <f t="shared" si="43"/>
        <v>0</v>
      </c>
      <c r="N178" s="144">
        <f t="shared" si="44"/>
        <v>0</v>
      </c>
      <c r="O178" s="144">
        <f t="shared" si="45"/>
        <v>0</v>
      </c>
      <c r="Q178" s="139"/>
      <c r="R178" s="139"/>
      <c r="S178" s="141"/>
      <c r="T178" s="141"/>
    </row>
    <row r="179" spans="1:20" ht="12.75" customHeight="1" x14ac:dyDescent="0.2">
      <c r="A179" s="218"/>
      <c r="B179" s="215" t="s">
        <v>517</v>
      </c>
      <c r="C179" s="215"/>
      <c r="D179" s="215"/>
      <c r="E179" s="215"/>
      <c r="F179" s="40"/>
      <c r="G179" s="40"/>
      <c r="H179" s="40" t="s">
        <v>15</v>
      </c>
      <c r="I179" s="143">
        <f t="shared" si="40"/>
        <v>0</v>
      </c>
      <c r="J179" s="39"/>
      <c r="K179" s="143">
        <f t="shared" si="41"/>
        <v>0</v>
      </c>
      <c r="L179" s="143">
        <f t="shared" si="42"/>
        <v>0</v>
      </c>
      <c r="M179" s="143">
        <f t="shared" si="43"/>
        <v>0</v>
      </c>
      <c r="N179" s="144">
        <f t="shared" si="44"/>
        <v>0</v>
      </c>
      <c r="O179" s="144">
        <f t="shared" si="45"/>
        <v>0</v>
      </c>
      <c r="Q179" s="139"/>
      <c r="R179" s="139"/>
      <c r="S179" s="141"/>
      <c r="T179" s="141"/>
    </row>
    <row r="180" spans="1:20" ht="12.75" customHeight="1" x14ac:dyDescent="0.2">
      <c r="A180" s="218"/>
      <c r="B180" s="215" t="s">
        <v>518</v>
      </c>
      <c r="C180" s="215"/>
      <c r="D180" s="215"/>
      <c r="E180" s="215"/>
      <c r="F180" s="40"/>
      <c r="G180" s="40"/>
      <c r="H180" s="40" t="s">
        <v>15</v>
      </c>
      <c r="I180" s="143">
        <f t="shared" si="40"/>
        <v>0</v>
      </c>
      <c r="J180" s="39"/>
      <c r="K180" s="143">
        <f t="shared" si="41"/>
        <v>0</v>
      </c>
      <c r="L180" s="143">
        <f t="shared" si="42"/>
        <v>0</v>
      </c>
      <c r="M180" s="143">
        <f t="shared" si="43"/>
        <v>0</v>
      </c>
      <c r="N180" s="144">
        <f t="shared" si="44"/>
        <v>0</v>
      </c>
      <c r="O180" s="144">
        <f t="shared" si="45"/>
        <v>0</v>
      </c>
      <c r="Q180" s="139"/>
      <c r="R180" s="139"/>
      <c r="S180" s="141"/>
      <c r="T180" s="141"/>
    </row>
    <row r="181" spans="1:20" x14ac:dyDescent="0.2">
      <c r="A181" s="221" t="s">
        <v>533</v>
      </c>
      <c r="B181" s="221"/>
      <c r="C181" s="221"/>
      <c r="D181" s="221"/>
      <c r="E181" s="221"/>
      <c r="F181" s="29">
        <f>SUM(F172:F180)</f>
        <v>0</v>
      </c>
      <c r="G181" s="29"/>
      <c r="H181" s="29"/>
      <c r="I181" s="29"/>
      <c r="J181" s="29"/>
      <c r="K181" s="145">
        <f>SUM(K172:K180)</f>
        <v>0</v>
      </c>
      <c r="L181" s="145">
        <f>SUM(L172:L180)</f>
        <v>0</v>
      </c>
      <c r="M181" s="145">
        <f>SUM(M172:M180)</f>
        <v>0</v>
      </c>
      <c r="N181" s="29">
        <f>SUM(N172:N180)</f>
        <v>0</v>
      </c>
      <c r="O181" s="29">
        <f>SUM(O172:O180)</f>
        <v>0</v>
      </c>
      <c r="Q181" s="139"/>
      <c r="R181" s="139"/>
      <c r="S181" s="141"/>
      <c r="T181" s="141"/>
    </row>
    <row r="182" spans="1:20" x14ac:dyDescent="0.2">
      <c r="B182" s="64"/>
      <c r="C182" s="64"/>
      <c r="L182" s="64"/>
      <c r="Q182" s="139"/>
      <c r="R182" s="139"/>
      <c r="S182" s="141"/>
      <c r="T182" s="141"/>
    </row>
    <row r="183" spans="1:20" x14ac:dyDescent="0.2">
      <c r="A183" s="210" t="s">
        <v>534</v>
      </c>
      <c r="B183" s="210"/>
      <c r="C183" s="210"/>
      <c r="D183" s="210"/>
      <c r="E183" s="210"/>
      <c r="F183" s="210"/>
      <c r="G183" s="210"/>
      <c r="H183" s="210"/>
      <c r="I183" s="210"/>
      <c r="J183" s="210"/>
      <c r="L183" s="64"/>
      <c r="Q183" s="139"/>
      <c r="R183" s="139"/>
      <c r="S183" s="141"/>
      <c r="T183" s="141"/>
    </row>
    <row r="184" spans="1:20" ht="12.75" customHeight="1" x14ac:dyDescent="0.2">
      <c r="A184" s="222" t="s">
        <v>586</v>
      </c>
      <c r="B184" s="222"/>
      <c r="C184" s="222"/>
      <c r="D184" s="222"/>
      <c r="E184" s="222"/>
      <c r="F184" s="4" t="s">
        <v>38</v>
      </c>
      <c r="G184" s="4" t="s">
        <v>39</v>
      </c>
      <c r="H184" s="4" t="s">
        <v>40</v>
      </c>
      <c r="I184" s="4" t="s">
        <v>43</v>
      </c>
      <c r="J184" s="4" t="s">
        <v>579</v>
      </c>
      <c r="K184" s="4" t="s">
        <v>580</v>
      </c>
      <c r="L184" s="225" t="s">
        <v>581</v>
      </c>
      <c r="M184" s="4" t="s">
        <v>582</v>
      </c>
      <c r="N184" s="4" t="s">
        <v>583</v>
      </c>
      <c r="O184" s="4" t="s">
        <v>584</v>
      </c>
      <c r="Q184" s="139"/>
      <c r="R184" s="139"/>
      <c r="S184" s="141"/>
      <c r="T184" s="141"/>
    </row>
    <row r="185" spans="1:20" ht="12.75" customHeight="1" x14ac:dyDescent="0.2">
      <c r="A185" s="226" t="s">
        <v>436</v>
      </c>
      <c r="B185" s="226"/>
      <c r="C185" s="226"/>
      <c r="D185" s="226"/>
      <c r="E185" s="226"/>
      <c r="F185" s="4"/>
      <c r="G185" s="4"/>
      <c r="H185" s="4"/>
      <c r="I185" s="4"/>
      <c r="J185" s="4"/>
      <c r="K185" s="4"/>
      <c r="L185" s="4"/>
      <c r="M185" s="4"/>
      <c r="N185" s="4"/>
      <c r="O185" s="4"/>
      <c r="Q185" s="139"/>
      <c r="R185" s="139"/>
      <c r="S185" s="141"/>
      <c r="T185" s="141"/>
    </row>
    <row r="186" spans="1:20" ht="23.1" customHeight="1" x14ac:dyDescent="0.2">
      <c r="A186" s="121"/>
      <c r="B186" s="219" t="s">
        <v>536</v>
      </c>
      <c r="C186" s="219"/>
      <c r="D186" s="219"/>
      <c r="E186" s="219"/>
      <c r="F186" s="40"/>
      <c r="G186" s="40"/>
      <c r="H186" s="40" t="s">
        <v>15</v>
      </c>
      <c r="I186" s="143">
        <f t="shared" ref="I186:I194" si="46">IFERROR(INDEX($S$1:$T$9,MATCH(H186,$S$1:$S$9,0),2),"")</f>
        <v>0</v>
      </c>
      <c r="J186" s="39"/>
      <c r="K186" s="143">
        <f t="shared" ref="K186:K194" si="47">IFERROR(IF(OR(J186=0,J186=""),F186*G186*I186,G186*J186),0)</f>
        <v>0</v>
      </c>
      <c r="L186" s="143">
        <f t="shared" ref="L186:L194" si="48">IF(OR(H186=P$2,H186=P$3,H186=P$4),K186,0)</f>
        <v>0</v>
      </c>
      <c r="M186" s="143">
        <f t="shared" ref="M186:M194" si="49">IF(OR(H186=P$5,H186=P$6,H186=P$7,H186=P$8,H186=P$9),K186,0)</f>
        <v>0</v>
      </c>
      <c r="N186" s="144">
        <f t="shared" ref="N186:N194" si="50">IF(OR(H186=S$2,H186=S$3,H186=S$4),F186,0)</f>
        <v>0</v>
      </c>
      <c r="O186" s="144">
        <f t="shared" ref="O186:O194" si="51">IF(OR(H186=S$5,H186=S$6,H186=S$7,H186=S$8,H186=S$9),F186,0)</f>
        <v>0</v>
      </c>
      <c r="Q186" s="139"/>
      <c r="R186" s="139"/>
      <c r="S186" s="141"/>
      <c r="T186" s="141"/>
    </row>
    <row r="187" spans="1:20" ht="12.75" customHeight="1" x14ac:dyDescent="0.2">
      <c r="A187" s="121"/>
      <c r="B187" s="219" t="s">
        <v>537</v>
      </c>
      <c r="C187" s="219"/>
      <c r="D187" s="219"/>
      <c r="E187" s="219"/>
      <c r="F187" s="40"/>
      <c r="G187" s="40"/>
      <c r="H187" s="40" t="s">
        <v>15</v>
      </c>
      <c r="I187" s="143">
        <f t="shared" si="46"/>
        <v>0</v>
      </c>
      <c r="J187" s="39"/>
      <c r="K187" s="143">
        <f t="shared" si="47"/>
        <v>0</v>
      </c>
      <c r="L187" s="143">
        <f t="shared" si="48"/>
        <v>0</v>
      </c>
      <c r="M187" s="143">
        <f t="shared" si="49"/>
        <v>0</v>
      </c>
      <c r="N187" s="144">
        <f t="shared" si="50"/>
        <v>0</v>
      </c>
      <c r="O187" s="144">
        <f t="shared" si="51"/>
        <v>0</v>
      </c>
      <c r="Q187" s="139"/>
      <c r="R187" s="139"/>
      <c r="S187" s="141"/>
      <c r="T187" s="141"/>
    </row>
    <row r="188" spans="1:20" ht="12.75" customHeight="1" x14ac:dyDescent="0.2">
      <c r="A188" s="121"/>
      <c r="B188" s="219" t="s">
        <v>538</v>
      </c>
      <c r="C188" s="219"/>
      <c r="D188" s="219"/>
      <c r="E188" s="219"/>
      <c r="F188" s="40"/>
      <c r="G188" s="40"/>
      <c r="H188" s="40" t="s">
        <v>15</v>
      </c>
      <c r="I188" s="143">
        <f t="shared" si="46"/>
        <v>0</v>
      </c>
      <c r="J188" s="39"/>
      <c r="K188" s="143">
        <f t="shared" si="47"/>
        <v>0</v>
      </c>
      <c r="L188" s="143">
        <f t="shared" si="48"/>
        <v>0</v>
      </c>
      <c r="M188" s="143">
        <f t="shared" si="49"/>
        <v>0</v>
      </c>
      <c r="N188" s="144">
        <f t="shared" si="50"/>
        <v>0</v>
      </c>
      <c r="O188" s="144">
        <f t="shared" si="51"/>
        <v>0</v>
      </c>
      <c r="Q188" s="139"/>
      <c r="R188" s="139"/>
      <c r="S188" s="141"/>
      <c r="T188" s="141"/>
    </row>
    <row r="189" spans="1:20" ht="12.75" customHeight="1" x14ac:dyDescent="0.2">
      <c r="A189" s="121"/>
      <c r="B189" s="213" t="s">
        <v>539</v>
      </c>
      <c r="C189" s="213"/>
      <c r="D189" s="213"/>
      <c r="E189" s="213"/>
      <c r="F189" s="40"/>
      <c r="G189" s="40"/>
      <c r="H189" s="40" t="s">
        <v>15</v>
      </c>
      <c r="I189" s="143">
        <f t="shared" si="46"/>
        <v>0</v>
      </c>
      <c r="J189" s="39"/>
      <c r="K189" s="143">
        <f t="shared" si="47"/>
        <v>0</v>
      </c>
      <c r="L189" s="143">
        <f t="shared" si="48"/>
        <v>0</v>
      </c>
      <c r="M189" s="143">
        <f t="shared" si="49"/>
        <v>0</v>
      </c>
      <c r="N189" s="144">
        <f t="shared" si="50"/>
        <v>0</v>
      </c>
      <c r="O189" s="144">
        <f t="shared" si="51"/>
        <v>0</v>
      </c>
      <c r="Q189" s="139"/>
      <c r="R189" s="139"/>
      <c r="S189" s="141"/>
      <c r="T189" s="141"/>
    </row>
    <row r="190" spans="1:20" ht="12.75" customHeight="1" x14ac:dyDescent="0.2">
      <c r="A190" s="121"/>
      <c r="B190" s="215" t="s">
        <v>530</v>
      </c>
      <c r="C190" s="215"/>
      <c r="D190" s="215"/>
      <c r="E190" s="215"/>
      <c r="F190" s="40"/>
      <c r="G190" s="40"/>
      <c r="H190" s="40" t="s">
        <v>15</v>
      </c>
      <c r="I190" s="143">
        <f t="shared" si="46"/>
        <v>0</v>
      </c>
      <c r="J190" s="39"/>
      <c r="K190" s="143">
        <f t="shared" si="47"/>
        <v>0</v>
      </c>
      <c r="L190" s="143">
        <f t="shared" si="48"/>
        <v>0</v>
      </c>
      <c r="M190" s="143">
        <f t="shared" si="49"/>
        <v>0</v>
      </c>
      <c r="N190" s="144">
        <f t="shared" si="50"/>
        <v>0</v>
      </c>
      <c r="O190" s="144">
        <f t="shared" si="51"/>
        <v>0</v>
      </c>
      <c r="Q190" s="139"/>
      <c r="R190" s="139"/>
      <c r="S190" s="141"/>
      <c r="T190" s="141"/>
    </row>
    <row r="191" spans="1:20" ht="12.75" customHeight="1" x14ac:dyDescent="0.2">
      <c r="A191" s="30"/>
      <c r="B191" s="215" t="s">
        <v>531</v>
      </c>
      <c r="C191" s="215"/>
      <c r="D191" s="215"/>
      <c r="E191" s="215"/>
      <c r="F191" s="40"/>
      <c r="G191" s="40"/>
      <c r="H191" s="40" t="s">
        <v>15</v>
      </c>
      <c r="I191" s="143">
        <f t="shared" si="46"/>
        <v>0</v>
      </c>
      <c r="J191" s="39"/>
      <c r="K191" s="143">
        <f t="shared" si="47"/>
        <v>0</v>
      </c>
      <c r="L191" s="143">
        <f t="shared" si="48"/>
        <v>0</v>
      </c>
      <c r="M191" s="143">
        <f t="shared" si="49"/>
        <v>0</v>
      </c>
      <c r="N191" s="144">
        <f t="shared" si="50"/>
        <v>0</v>
      </c>
      <c r="O191" s="144">
        <f t="shared" si="51"/>
        <v>0</v>
      </c>
      <c r="Q191" s="139"/>
      <c r="R191" s="139"/>
      <c r="S191" s="141"/>
      <c r="T191" s="141"/>
    </row>
    <row r="192" spans="1:20" ht="12.75" customHeight="1" x14ac:dyDescent="0.2">
      <c r="A192" s="30"/>
      <c r="B192" s="215" t="s">
        <v>532</v>
      </c>
      <c r="C192" s="215"/>
      <c r="D192" s="215"/>
      <c r="E192" s="215"/>
      <c r="F192" s="40"/>
      <c r="G192" s="40"/>
      <c r="H192" s="40" t="s">
        <v>15</v>
      </c>
      <c r="I192" s="143">
        <f t="shared" si="46"/>
        <v>0</v>
      </c>
      <c r="J192" s="39"/>
      <c r="K192" s="143">
        <f t="shared" si="47"/>
        <v>0</v>
      </c>
      <c r="L192" s="143">
        <f t="shared" si="48"/>
        <v>0</v>
      </c>
      <c r="M192" s="143">
        <f t="shared" si="49"/>
        <v>0</v>
      </c>
      <c r="N192" s="144">
        <f t="shared" si="50"/>
        <v>0</v>
      </c>
      <c r="O192" s="144">
        <f t="shared" si="51"/>
        <v>0</v>
      </c>
      <c r="Q192" s="139"/>
      <c r="R192" s="139"/>
      <c r="S192" s="141"/>
      <c r="T192" s="141"/>
    </row>
    <row r="193" spans="1:20" ht="12.75" customHeight="1" x14ac:dyDescent="0.2">
      <c r="A193" s="30"/>
      <c r="B193" s="215" t="s">
        <v>517</v>
      </c>
      <c r="C193" s="215"/>
      <c r="D193" s="215"/>
      <c r="E193" s="215"/>
      <c r="F193" s="40"/>
      <c r="G193" s="40"/>
      <c r="H193" s="40" t="s">
        <v>15</v>
      </c>
      <c r="I193" s="143">
        <f t="shared" si="46"/>
        <v>0</v>
      </c>
      <c r="J193" s="39"/>
      <c r="K193" s="143">
        <f t="shared" si="47"/>
        <v>0</v>
      </c>
      <c r="L193" s="143">
        <f t="shared" si="48"/>
        <v>0</v>
      </c>
      <c r="M193" s="143">
        <f t="shared" si="49"/>
        <v>0</v>
      </c>
      <c r="N193" s="144">
        <f t="shared" si="50"/>
        <v>0</v>
      </c>
      <c r="O193" s="144">
        <f t="shared" si="51"/>
        <v>0</v>
      </c>
      <c r="Q193" s="139"/>
      <c r="R193" s="139"/>
      <c r="S193" s="141"/>
      <c r="T193" s="141"/>
    </row>
    <row r="194" spans="1:20" ht="12.75" customHeight="1" x14ac:dyDescent="0.2">
      <c r="A194" s="30"/>
      <c r="B194" s="215" t="s">
        <v>518</v>
      </c>
      <c r="C194" s="215"/>
      <c r="D194" s="215"/>
      <c r="E194" s="215"/>
      <c r="F194" s="40"/>
      <c r="G194" s="40"/>
      <c r="H194" s="40" t="s">
        <v>15</v>
      </c>
      <c r="I194" s="143">
        <f t="shared" si="46"/>
        <v>0</v>
      </c>
      <c r="J194" s="39"/>
      <c r="K194" s="143">
        <f t="shared" si="47"/>
        <v>0</v>
      </c>
      <c r="L194" s="143">
        <f t="shared" si="48"/>
        <v>0</v>
      </c>
      <c r="M194" s="143">
        <f t="shared" si="49"/>
        <v>0</v>
      </c>
      <c r="N194" s="144">
        <f t="shared" si="50"/>
        <v>0</v>
      </c>
      <c r="O194" s="144">
        <f t="shared" si="51"/>
        <v>0</v>
      </c>
      <c r="Q194" s="139"/>
      <c r="R194" s="139"/>
      <c r="S194" s="141"/>
      <c r="T194" s="141"/>
    </row>
    <row r="195" spans="1:20" x14ac:dyDescent="0.2">
      <c r="A195" s="209" t="s">
        <v>540</v>
      </c>
      <c r="B195" s="209"/>
      <c r="C195" s="209"/>
      <c r="D195" s="209"/>
      <c r="E195" s="209"/>
      <c r="F195" s="29">
        <f>SUM(F186:F194)</f>
        <v>0</v>
      </c>
      <c r="G195" s="29"/>
      <c r="H195" s="29"/>
      <c r="I195" s="29"/>
      <c r="J195" s="29"/>
      <c r="K195" s="145">
        <f>SUM(K186:K194)</f>
        <v>0</v>
      </c>
      <c r="L195" s="145">
        <f>SUM(L186:L194)</f>
        <v>0</v>
      </c>
      <c r="M195" s="145">
        <f>SUM(M186:M194)</f>
        <v>0</v>
      </c>
      <c r="N195" s="29">
        <f>SUM(N186:N194)</f>
        <v>0</v>
      </c>
      <c r="O195" s="29">
        <f>SUM(O186:O194)</f>
        <v>0</v>
      </c>
      <c r="Q195" s="139"/>
      <c r="R195" s="139"/>
      <c r="S195" s="141"/>
      <c r="T195" s="141"/>
    </row>
    <row r="196" spans="1:20" x14ac:dyDescent="0.2">
      <c r="A196" s="64"/>
      <c r="B196" s="64"/>
      <c r="C196" s="64"/>
      <c r="D196" s="64"/>
      <c r="E196" s="64"/>
      <c r="F196" s="64"/>
      <c r="G196" s="64"/>
      <c r="H196" s="64"/>
      <c r="I196" s="64"/>
      <c r="J196" s="64"/>
      <c r="Q196" s="139"/>
      <c r="R196" s="139"/>
      <c r="S196" s="141"/>
      <c r="T196" s="141"/>
    </row>
    <row r="197" spans="1:20" x14ac:dyDescent="0.2">
      <c r="A197" s="210" t="s">
        <v>541</v>
      </c>
      <c r="B197" s="210"/>
      <c r="C197" s="210"/>
      <c r="D197" s="210"/>
      <c r="E197" s="210"/>
      <c r="F197" s="210"/>
      <c r="G197" s="210"/>
      <c r="H197" s="210"/>
      <c r="I197" s="210"/>
      <c r="J197" s="210"/>
      <c r="Q197" s="139"/>
      <c r="R197" s="139"/>
      <c r="S197" s="141"/>
      <c r="T197" s="141"/>
    </row>
    <row r="198" spans="1:20" ht="12.75" customHeight="1" x14ac:dyDescent="0.2">
      <c r="A198" s="222" t="s">
        <v>587</v>
      </c>
      <c r="B198" s="222"/>
      <c r="C198" s="222"/>
      <c r="D198" s="222"/>
      <c r="E198" s="222"/>
      <c r="F198" s="4" t="s">
        <v>38</v>
      </c>
      <c r="G198" s="4" t="s">
        <v>39</v>
      </c>
      <c r="H198" s="4" t="s">
        <v>40</v>
      </c>
      <c r="I198" s="4" t="s">
        <v>43</v>
      </c>
      <c r="J198" s="4" t="s">
        <v>579</v>
      </c>
      <c r="K198" s="4" t="s">
        <v>580</v>
      </c>
      <c r="L198" s="225" t="s">
        <v>581</v>
      </c>
      <c r="M198" s="4" t="s">
        <v>582</v>
      </c>
      <c r="N198" s="4" t="s">
        <v>583</v>
      </c>
      <c r="O198" s="4" t="s">
        <v>584</v>
      </c>
      <c r="Q198" s="139"/>
      <c r="R198" s="139"/>
      <c r="S198" s="141"/>
      <c r="T198" s="141"/>
    </row>
    <row r="199" spans="1:20" ht="12.75" customHeight="1" x14ac:dyDescent="0.2">
      <c r="A199" s="226" t="s">
        <v>436</v>
      </c>
      <c r="B199" s="226"/>
      <c r="C199" s="226"/>
      <c r="D199" s="226"/>
      <c r="E199" s="226"/>
      <c r="F199" s="4"/>
      <c r="G199" s="4"/>
      <c r="H199" s="4"/>
      <c r="I199" s="4"/>
      <c r="J199" s="4"/>
      <c r="K199" s="4"/>
      <c r="L199" s="4"/>
      <c r="M199" s="4"/>
      <c r="N199" s="4"/>
      <c r="O199" s="4"/>
      <c r="Q199" s="139"/>
      <c r="R199" s="139"/>
      <c r="S199" s="141"/>
      <c r="T199" s="141"/>
    </row>
    <row r="200" spans="1:20" ht="12.75" customHeight="1" x14ac:dyDescent="0.2">
      <c r="A200" s="216" t="s">
        <v>543</v>
      </c>
      <c r="B200" s="213" t="s">
        <v>544</v>
      </c>
      <c r="C200" s="213"/>
      <c r="D200" s="213"/>
      <c r="E200" s="213"/>
      <c r="F200" s="40"/>
      <c r="G200" s="40"/>
      <c r="H200" s="40" t="s">
        <v>15</v>
      </c>
      <c r="I200" s="143">
        <f t="shared" ref="I200:I205" si="52">IFERROR(INDEX($S$1:$T$9,MATCH(H200,$S$1:$S$9,0),2),"")</f>
        <v>0</v>
      </c>
      <c r="J200" s="39"/>
      <c r="K200" s="143">
        <f t="shared" ref="K200:K205" si="53">IFERROR(IF(OR(J200=0,J200=""),F200*G200*I200,G200*J200),0)</f>
        <v>0</v>
      </c>
      <c r="L200" s="143">
        <f t="shared" ref="L200:L205" si="54">IF(OR(H200=P$2,H200=P$3,H200=P$4),K200,0)</f>
        <v>0</v>
      </c>
      <c r="M200" s="143">
        <f t="shared" ref="M200:M205" si="55">IF(OR(H200=P$5,H200=P$6,H200=P$7,H200=P$8,H200=P$9),K200,0)</f>
        <v>0</v>
      </c>
      <c r="N200" s="144">
        <f t="shared" ref="N200:N205" si="56">IF(OR(H200=S$2,H200=S$3,H200=S$4),F200,0)</f>
        <v>0</v>
      </c>
      <c r="O200" s="144">
        <f t="shared" ref="O200:O205" si="57">IF(OR(H200=S$5,H200=S$6,H200=S$7,H200=S$8,H200=S$9),F200,0)</f>
        <v>0</v>
      </c>
      <c r="Q200" s="139"/>
      <c r="R200" s="139"/>
      <c r="S200" s="141"/>
      <c r="T200" s="141"/>
    </row>
    <row r="201" spans="1:20" ht="12.75" customHeight="1" x14ac:dyDescent="0.2">
      <c r="A201" s="216"/>
      <c r="B201" s="215" t="s">
        <v>545</v>
      </c>
      <c r="C201" s="215"/>
      <c r="D201" s="215"/>
      <c r="E201" s="215"/>
      <c r="F201" s="40"/>
      <c r="G201" s="40"/>
      <c r="H201" s="40" t="s">
        <v>15</v>
      </c>
      <c r="I201" s="143">
        <f t="shared" si="52"/>
        <v>0</v>
      </c>
      <c r="J201" s="39"/>
      <c r="K201" s="143">
        <f t="shared" si="53"/>
        <v>0</v>
      </c>
      <c r="L201" s="143">
        <f t="shared" si="54"/>
        <v>0</v>
      </c>
      <c r="M201" s="143">
        <f t="shared" si="55"/>
        <v>0</v>
      </c>
      <c r="N201" s="144">
        <f t="shared" si="56"/>
        <v>0</v>
      </c>
      <c r="O201" s="144">
        <f t="shared" si="57"/>
        <v>0</v>
      </c>
      <c r="Q201" s="139"/>
      <c r="R201" s="139"/>
      <c r="S201" s="141"/>
      <c r="T201" s="141"/>
    </row>
    <row r="202" spans="1:20" ht="12.75" customHeight="1" x14ac:dyDescent="0.2">
      <c r="A202" s="216"/>
      <c r="B202" s="215" t="s">
        <v>546</v>
      </c>
      <c r="C202" s="215"/>
      <c r="D202" s="215"/>
      <c r="E202" s="215"/>
      <c r="F202" s="40"/>
      <c r="G202" s="40"/>
      <c r="H202" s="40" t="s">
        <v>15</v>
      </c>
      <c r="I202" s="143">
        <f t="shared" si="52"/>
        <v>0</v>
      </c>
      <c r="J202" s="39"/>
      <c r="K202" s="143">
        <f t="shared" si="53"/>
        <v>0</v>
      </c>
      <c r="L202" s="143">
        <f t="shared" si="54"/>
        <v>0</v>
      </c>
      <c r="M202" s="143">
        <f t="shared" si="55"/>
        <v>0</v>
      </c>
      <c r="N202" s="144">
        <f t="shared" si="56"/>
        <v>0</v>
      </c>
      <c r="O202" s="144">
        <f t="shared" si="57"/>
        <v>0</v>
      </c>
      <c r="Q202" s="139"/>
      <c r="R202" s="139"/>
      <c r="S202" s="141"/>
      <c r="T202" s="141"/>
    </row>
    <row r="203" spans="1:20" ht="12.75" customHeight="1" x14ac:dyDescent="0.2">
      <c r="A203" s="216"/>
      <c r="B203" s="215" t="s">
        <v>547</v>
      </c>
      <c r="C203" s="215"/>
      <c r="D203" s="215"/>
      <c r="E203" s="215"/>
      <c r="F203" s="40"/>
      <c r="G203" s="40"/>
      <c r="H203" s="40" t="s">
        <v>15</v>
      </c>
      <c r="I203" s="143">
        <f t="shared" si="52"/>
        <v>0</v>
      </c>
      <c r="J203" s="39"/>
      <c r="K203" s="143">
        <f t="shared" si="53"/>
        <v>0</v>
      </c>
      <c r="L203" s="143">
        <f t="shared" si="54"/>
        <v>0</v>
      </c>
      <c r="M203" s="143">
        <f t="shared" si="55"/>
        <v>0</v>
      </c>
      <c r="N203" s="144">
        <f t="shared" si="56"/>
        <v>0</v>
      </c>
      <c r="O203" s="144">
        <f t="shared" si="57"/>
        <v>0</v>
      </c>
      <c r="Q203" s="139"/>
      <c r="R203" s="139"/>
      <c r="S203" s="141"/>
      <c r="T203" s="141"/>
    </row>
    <row r="204" spans="1:20" ht="12.75" customHeight="1" x14ac:dyDescent="0.2">
      <c r="A204" s="216"/>
      <c r="B204" s="215" t="s">
        <v>530</v>
      </c>
      <c r="C204" s="215"/>
      <c r="D204" s="215"/>
      <c r="E204" s="215"/>
      <c r="F204" s="40"/>
      <c r="G204" s="40"/>
      <c r="H204" s="40" t="s">
        <v>15</v>
      </c>
      <c r="I204" s="143">
        <f t="shared" si="52"/>
        <v>0</v>
      </c>
      <c r="J204" s="39"/>
      <c r="K204" s="143">
        <f t="shared" si="53"/>
        <v>0</v>
      </c>
      <c r="L204" s="143">
        <f t="shared" si="54"/>
        <v>0</v>
      </c>
      <c r="M204" s="143">
        <f t="shared" si="55"/>
        <v>0</v>
      </c>
      <c r="N204" s="144">
        <f t="shared" si="56"/>
        <v>0</v>
      </c>
      <c r="O204" s="144">
        <f t="shared" si="57"/>
        <v>0</v>
      </c>
      <c r="Q204" s="139"/>
      <c r="R204" s="139"/>
      <c r="S204" s="141"/>
      <c r="T204" s="141"/>
    </row>
    <row r="205" spans="1:20" ht="12.75" customHeight="1" x14ac:dyDescent="0.2">
      <c r="A205" s="216"/>
      <c r="B205" s="215" t="s">
        <v>531</v>
      </c>
      <c r="C205" s="215"/>
      <c r="D205" s="215"/>
      <c r="E205" s="215"/>
      <c r="F205" s="40"/>
      <c r="G205" s="40"/>
      <c r="H205" s="40" t="s">
        <v>15</v>
      </c>
      <c r="I205" s="143">
        <f t="shared" si="52"/>
        <v>0</v>
      </c>
      <c r="J205" s="39"/>
      <c r="K205" s="143">
        <f t="shared" si="53"/>
        <v>0</v>
      </c>
      <c r="L205" s="143">
        <f t="shared" si="54"/>
        <v>0</v>
      </c>
      <c r="M205" s="143">
        <f t="shared" si="55"/>
        <v>0</v>
      </c>
      <c r="N205" s="144">
        <f t="shared" si="56"/>
        <v>0</v>
      </c>
      <c r="O205" s="144">
        <f t="shared" si="57"/>
        <v>0</v>
      </c>
      <c r="Q205" s="139"/>
      <c r="R205" s="139"/>
      <c r="S205" s="141"/>
      <c r="T205" s="141"/>
    </row>
    <row r="206" spans="1:20" x14ac:dyDescent="0.2">
      <c r="A206" s="209" t="s">
        <v>548</v>
      </c>
      <c r="B206" s="209"/>
      <c r="C206" s="209"/>
      <c r="D206" s="209"/>
      <c r="E206" s="209"/>
      <c r="F206" s="29">
        <f>SUM(F200:F205)</f>
        <v>0</v>
      </c>
      <c r="G206" s="29"/>
      <c r="H206" s="29"/>
      <c r="I206" s="29"/>
      <c r="J206" s="29"/>
      <c r="K206" s="145">
        <f>SUM(K200:K205)</f>
        <v>0</v>
      </c>
      <c r="L206" s="145">
        <f>SUM(L200:L205)</f>
        <v>0</v>
      </c>
      <c r="M206" s="145">
        <f>SUM(M200:M205)</f>
        <v>0</v>
      </c>
      <c r="N206" s="29">
        <f>SUM(N200:N205)</f>
        <v>0</v>
      </c>
      <c r="O206" s="29">
        <f>SUM(O200:O205)</f>
        <v>0</v>
      </c>
      <c r="Q206" s="139"/>
      <c r="R206" s="139"/>
      <c r="S206" s="141"/>
      <c r="T206" s="141"/>
    </row>
    <row r="207" spans="1:20" x14ac:dyDescent="0.2">
      <c r="K207" s="64"/>
      <c r="Q207" s="139"/>
      <c r="R207" s="139"/>
      <c r="S207" s="141"/>
      <c r="T207" s="141"/>
    </row>
    <row r="208" spans="1:20" x14ac:dyDescent="0.2">
      <c r="A208" s="200" t="str">
        <f>Disclaimer!A7</f>
        <v>Copyright © 2024 - M. Keuter - Some Rights Reserved</v>
      </c>
      <c r="B208" s="200"/>
      <c r="C208" s="200"/>
      <c r="D208" s="200"/>
      <c r="E208" s="200"/>
      <c r="F208" s="200"/>
      <c r="G208" s="200"/>
      <c r="H208" s="200"/>
      <c r="I208" s="200"/>
      <c r="J208" s="200"/>
      <c r="K208" s="64"/>
      <c r="Q208" s="139"/>
      <c r="R208" s="139"/>
      <c r="S208" s="141"/>
      <c r="T208" s="141"/>
    </row>
    <row r="209" spans="1:11" x14ac:dyDescent="0.2">
      <c r="K209" s="64"/>
    </row>
    <row r="210" spans="1:11" x14ac:dyDescent="0.2">
      <c r="K210" s="64"/>
    </row>
    <row r="211" spans="1:11" x14ac:dyDescent="0.2">
      <c r="K211" s="64"/>
    </row>
    <row r="212" spans="1:11" x14ac:dyDescent="0.2">
      <c r="K212" s="64"/>
    </row>
    <row r="213" spans="1:11" x14ac:dyDescent="0.2">
      <c r="K213" s="64"/>
    </row>
    <row r="214" spans="1:11" x14ac:dyDescent="0.2">
      <c r="K214" s="64"/>
    </row>
    <row r="215" spans="1:11" x14ac:dyDescent="0.2">
      <c r="K215" s="64"/>
    </row>
    <row r="216" spans="1:11" x14ac:dyDescent="0.2">
      <c r="K216" s="64"/>
    </row>
    <row r="217" spans="1:11" x14ac:dyDescent="0.2">
      <c r="B217" s="64"/>
      <c r="C217" s="64"/>
      <c r="K217" s="64"/>
    </row>
    <row r="218" spans="1:11" x14ac:dyDescent="0.2">
      <c r="K218" s="64"/>
    </row>
    <row r="219" spans="1:11" x14ac:dyDescent="0.2">
      <c r="A219" s="64"/>
      <c r="B219" s="64"/>
      <c r="C219" s="64"/>
      <c r="D219" s="64"/>
      <c r="E219" s="64"/>
      <c r="F219" s="64"/>
      <c r="G219" s="64"/>
      <c r="H219" s="64"/>
      <c r="I219" s="64"/>
      <c r="J219" s="64"/>
      <c r="K219" s="64"/>
    </row>
  </sheetData>
  <sheetProtection algorithmName="SHA-512" hashValue="ZNZmsGNxRQOtnC0OdbxDNPC4BLBAnQjV5T8UO1YwcLA1YakPbwjLsV04vUUS9CKclqhR3O74F3OkMw79ECDi1w==" saltValue="dHNT+whcpTokkfyhODsQhQ==" spinCount="100000" sheet="1" objects="1" scenarios="1"/>
  <mergeCells count="276">
    <mergeCell ref="A206:E206"/>
    <mergeCell ref="A208:J208"/>
    <mergeCell ref="K198:K199"/>
    <mergeCell ref="L198:L199"/>
    <mergeCell ref="M198:M199"/>
    <mergeCell ref="N198:N199"/>
    <mergeCell ref="O198:O199"/>
    <mergeCell ref="A199:E199"/>
    <mergeCell ref="A200:A205"/>
    <mergeCell ref="B200:E200"/>
    <mergeCell ref="B201:E201"/>
    <mergeCell ref="B202:E202"/>
    <mergeCell ref="B203:E203"/>
    <mergeCell ref="B204:E204"/>
    <mergeCell ref="B205:E205"/>
    <mergeCell ref="B190:E190"/>
    <mergeCell ref="B191:E191"/>
    <mergeCell ref="B192:E192"/>
    <mergeCell ref="B193:E193"/>
    <mergeCell ref="B194:E194"/>
    <mergeCell ref="A195:E195"/>
    <mergeCell ref="A197:J197"/>
    <mergeCell ref="A198:E198"/>
    <mergeCell ref="F198:F199"/>
    <mergeCell ref="G198:G199"/>
    <mergeCell ref="H198:H199"/>
    <mergeCell ref="I198:I199"/>
    <mergeCell ref="J198:J199"/>
    <mergeCell ref="L184:L185"/>
    <mergeCell ref="M184:M185"/>
    <mergeCell ref="N184:N185"/>
    <mergeCell ref="O184:O185"/>
    <mergeCell ref="A185:E185"/>
    <mergeCell ref="B186:E186"/>
    <mergeCell ref="B187:E187"/>
    <mergeCell ref="B188:E188"/>
    <mergeCell ref="B189:E189"/>
    <mergeCell ref="A181:E181"/>
    <mergeCell ref="A183:J183"/>
    <mergeCell ref="A184:E184"/>
    <mergeCell ref="F184:F185"/>
    <mergeCell ref="G184:G185"/>
    <mergeCell ref="H184:H185"/>
    <mergeCell ref="I184:I185"/>
    <mergeCell ref="J184:J185"/>
    <mergeCell ref="K184:K185"/>
    <mergeCell ref="L170:L171"/>
    <mergeCell ref="M170:M171"/>
    <mergeCell ref="N170:N171"/>
    <mergeCell ref="O170:O171"/>
    <mergeCell ref="A171:E171"/>
    <mergeCell ref="A172:A180"/>
    <mergeCell ref="B172:E172"/>
    <mergeCell ref="B173:E173"/>
    <mergeCell ref="B174:E174"/>
    <mergeCell ref="B175:E175"/>
    <mergeCell ref="B176:E176"/>
    <mergeCell ref="B177:E177"/>
    <mergeCell ref="B178:E178"/>
    <mergeCell ref="B179:E179"/>
    <mergeCell ref="B180:E180"/>
    <mergeCell ref="A167:E167"/>
    <mergeCell ref="A169:J169"/>
    <mergeCell ref="A170:E170"/>
    <mergeCell ref="F170:F171"/>
    <mergeCell ref="G170:G171"/>
    <mergeCell ref="H170:H171"/>
    <mergeCell ref="I170:I171"/>
    <mergeCell ref="J170:J171"/>
    <mergeCell ref="K170:K171"/>
    <mergeCell ref="K150:K151"/>
    <mergeCell ref="L150:L151"/>
    <mergeCell ref="M150:M151"/>
    <mergeCell ref="N150:N151"/>
    <mergeCell ref="O150:O151"/>
    <mergeCell ref="A151:E151"/>
    <mergeCell ref="A152:A166"/>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46:E146"/>
    <mergeCell ref="A147:E147"/>
    <mergeCell ref="A149:J149"/>
    <mergeCell ref="A150:E150"/>
    <mergeCell ref="F150:F151"/>
    <mergeCell ref="G150:G151"/>
    <mergeCell ref="H150:H151"/>
    <mergeCell ref="I150:I151"/>
    <mergeCell ref="J150:J151"/>
    <mergeCell ref="B137:E137"/>
    <mergeCell ref="B138:E138"/>
    <mergeCell ref="B139:E139"/>
    <mergeCell ref="B140:E140"/>
    <mergeCell ref="B141:E141"/>
    <mergeCell ref="B142:E142"/>
    <mergeCell ref="B143:E143"/>
    <mergeCell ref="B144:E144"/>
    <mergeCell ref="B145:E145"/>
    <mergeCell ref="K118:K119"/>
    <mergeCell ref="L118:L119"/>
    <mergeCell ref="M118:M119"/>
    <mergeCell ref="N118:N119"/>
    <mergeCell ref="O118:O119"/>
    <mergeCell ref="A119:E119"/>
    <mergeCell ref="A120:A138"/>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12:E112"/>
    <mergeCell ref="B113:E113"/>
    <mergeCell ref="B114:E114"/>
    <mergeCell ref="A115:E115"/>
    <mergeCell ref="A117:J117"/>
    <mergeCell ref="A118:E118"/>
    <mergeCell ref="F118:F119"/>
    <mergeCell ref="G118:G119"/>
    <mergeCell ref="H118:H119"/>
    <mergeCell ref="I118:I119"/>
    <mergeCell ref="J118:J119"/>
    <mergeCell ref="B103:E103"/>
    <mergeCell ref="B104:E104"/>
    <mergeCell ref="B105:E105"/>
    <mergeCell ref="B106:E106"/>
    <mergeCell ref="B107:E107"/>
    <mergeCell ref="B108:E108"/>
    <mergeCell ref="B109:E109"/>
    <mergeCell ref="B110:E110"/>
    <mergeCell ref="B111:E111"/>
    <mergeCell ref="M96:M97"/>
    <mergeCell ref="N96:N97"/>
    <mergeCell ref="O96:O97"/>
    <mergeCell ref="A97:E97"/>
    <mergeCell ref="B98:E98"/>
    <mergeCell ref="B99:E99"/>
    <mergeCell ref="B100:E100"/>
    <mergeCell ref="B101:E101"/>
    <mergeCell ref="B102:E102"/>
    <mergeCell ref="J84:J85"/>
    <mergeCell ref="K84:K85"/>
    <mergeCell ref="L84:L85"/>
    <mergeCell ref="A89:B89"/>
    <mergeCell ref="A92:J92"/>
    <mergeCell ref="A94:J94"/>
    <mergeCell ref="A95:J95"/>
    <mergeCell ref="A96:E96"/>
    <mergeCell ref="F96:F97"/>
    <mergeCell ref="G96:G97"/>
    <mergeCell ref="H96:H97"/>
    <mergeCell ref="I96:I97"/>
    <mergeCell ref="J96:J97"/>
    <mergeCell ref="K96:K97"/>
    <mergeCell ref="L96:L97"/>
    <mergeCell ref="A82:B82"/>
    <mergeCell ref="A84:B85"/>
    <mergeCell ref="C84:C85"/>
    <mergeCell ref="D84:D85"/>
    <mergeCell ref="E84:E85"/>
    <mergeCell ref="F84:F85"/>
    <mergeCell ref="G84:G85"/>
    <mergeCell ref="H84:H85"/>
    <mergeCell ref="I84:I85"/>
    <mergeCell ref="J62:J63"/>
    <mergeCell ref="K62:K63"/>
    <mergeCell ref="L62:L63"/>
    <mergeCell ref="A63:B63"/>
    <mergeCell ref="A70:B70"/>
    <mergeCell ref="A72:B73"/>
    <mergeCell ref="C72:C73"/>
    <mergeCell ref="D72:D73"/>
    <mergeCell ref="E72:E73"/>
    <mergeCell ref="F72:F73"/>
    <mergeCell ref="G72:G73"/>
    <mergeCell ref="H72:H73"/>
    <mergeCell ref="I72:I73"/>
    <mergeCell ref="J72:J73"/>
    <mergeCell ref="K72:K73"/>
    <mergeCell ref="L72:L73"/>
    <mergeCell ref="A60:B60"/>
    <mergeCell ref="A62:B62"/>
    <mergeCell ref="C62:C63"/>
    <mergeCell ref="D62:D63"/>
    <mergeCell ref="E62:E63"/>
    <mergeCell ref="F62:F63"/>
    <mergeCell ref="G62:G63"/>
    <mergeCell ref="H62:H63"/>
    <mergeCell ref="I62:I63"/>
    <mergeCell ref="I45:I46"/>
    <mergeCell ref="J45:J46"/>
    <mergeCell ref="K45:K46"/>
    <mergeCell ref="L45:L46"/>
    <mergeCell ref="A52:B52"/>
    <mergeCell ref="A54:B54"/>
    <mergeCell ref="C54:C55"/>
    <mergeCell ref="D54:D55"/>
    <mergeCell ref="E54:E55"/>
    <mergeCell ref="F54:F55"/>
    <mergeCell ref="G54:G55"/>
    <mergeCell ref="H54:H55"/>
    <mergeCell ref="I54:I55"/>
    <mergeCell ref="J54:J55"/>
    <mergeCell ref="K54:K55"/>
    <mergeCell ref="L54:L55"/>
    <mergeCell ref="A55:B55"/>
    <mergeCell ref="C36:C38"/>
    <mergeCell ref="A43:B43"/>
    <mergeCell ref="A45:B46"/>
    <mergeCell ref="C45:C46"/>
    <mergeCell ref="D45:D46"/>
    <mergeCell ref="E45:E46"/>
    <mergeCell ref="F45:F46"/>
    <mergeCell ref="G45:G46"/>
    <mergeCell ref="H45:H46"/>
    <mergeCell ref="K23:K24"/>
    <mergeCell ref="L23:L24"/>
    <mergeCell ref="A32:B32"/>
    <mergeCell ref="A34:B35"/>
    <mergeCell ref="C34:C35"/>
    <mergeCell ref="D34:D35"/>
    <mergeCell ref="E34:E35"/>
    <mergeCell ref="F34:F35"/>
    <mergeCell ref="G34:G35"/>
    <mergeCell ref="H34:H35"/>
    <mergeCell ref="I34:I35"/>
    <mergeCell ref="J34:J35"/>
    <mergeCell ref="K34:K35"/>
    <mergeCell ref="L34:L35"/>
    <mergeCell ref="A16:B16"/>
    <mergeCell ref="A18:J18"/>
    <mergeCell ref="A19:J19"/>
    <mergeCell ref="A20:J20"/>
    <mergeCell ref="A21:J21"/>
    <mergeCell ref="A22:J22"/>
    <mergeCell ref="A23:B24"/>
    <mergeCell ref="C23:C24"/>
    <mergeCell ref="D23:D24"/>
    <mergeCell ref="E23:E24"/>
    <mergeCell ref="F23:F24"/>
    <mergeCell ref="G23:G24"/>
    <mergeCell ref="H23:H24"/>
    <mergeCell ref="I23:I24"/>
    <mergeCell ref="J23:J24"/>
    <mergeCell ref="A1:J1"/>
    <mergeCell ref="A2:J2"/>
    <mergeCell ref="H3:I3"/>
    <mergeCell ref="A4:J4"/>
    <mergeCell ref="A6:G6"/>
    <mergeCell ref="C7:D7"/>
    <mergeCell ref="A9:J9"/>
    <mergeCell ref="A12:J12"/>
    <mergeCell ref="A15:F15"/>
  </mergeCells>
  <dataValidations disablePrompts="1" count="2">
    <dataValidation type="list" operator="equal" allowBlank="1" showErrorMessage="1" sqref="C7" xr:uid="{00000000-0002-0000-0800-000000000000}">
      <formula1>"-----,LOW COMPLEXITY,MEDIUM COMPLEXITY,HIGH COMPLEXITY"</formula1>
      <formula2>0</formula2>
    </dataValidation>
    <dataValidation type="list" operator="equal" allowBlank="1" showErrorMessage="1" sqref="E25:E31 E36:E42 E47:E51 E56:E59 E64:E69 E74:E81 E86:E88 H98:H114 H120:H146 H152:H166 H172:H180 H186:H194 H200:H205" xr:uid="{00000000-0002-0000-0800-000002000000}">
      <formula1>"-----,Specialist,&gt;10yrs experience,&lt;10yrs experience,Associate,Manager,Reg.Arch.Prof. w/Direct Responsibility,Reg.Arch.Prof. no Direct Responsibility,Staff in Support of Arch.Work Output"</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legacyDrawing r:id="rId1"/>
  <extLst>
    <ext xmlns:x14="http://schemas.microsoft.com/office/spreadsheetml/2009/9/main" uri="{CCE6A557-97BC-4b89-ADB6-D9C93CAAB3DF}">
      <x14:dataValidations xmlns:xm="http://schemas.microsoft.com/office/excel/2006/main" disablePrompts="1" count="1">
        <x14:dataValidation type="list" operator="equal" allowBlank="1" xr:uid="{00000000-0002-0000-0800-000001000000}">
          <x14:formula1>
            <xm:f>'Cost Based Service Req.'!$L$2:$L$4</xm:f>
          </x14:formula1>
          <x14:formula2>
            <xm:f>0</xm:f>
          </x14:formula2>
          <xm:sqref>C10</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77813</TotalTime>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Cover</vt:lpstr>
      <vt:lpstr>Task Time Based Service</vt:lpstr>
      <vt:lpstr>Task Time Based Fees</vt:lpstr>
      <vt:lpstr>Cost Based Service Req.</vt:lpstr>
      <vt:lpstr>Cost Based Fee</vt:lpstr>
      <vt:lpstr>Cost Based Fee_Repeat</vt:lpstr>
      <vt:lpstr>Time Based Service</vt:lpstr>
      <vt:lpstr>Time Based Fee</vt:lpstr>
      <vt:lpstr>Time Based Service - Alternate</vt:lpstr>
      <vt:lpstr>Time Based Fee - Alternate</vt:lpstr>
      <vt:lpstr>Time Based Fee_Repeat - Alt.</vt:lpstr>
      <vt:lpstr>Professional Fees</vt:lpstr>
      <vt:lpstr>Data &amp; Calc Sheet</vt:lpstr>
      <vt:lpstr>Disclaimer</vt:lpstr>
      <vt:lpstr>SACAP Prof.Rate</vt:lpstr>
      <vt:lpstr>'Cost Based Fee'!Print_Area</vt:lpstr>
      <vt:lpstr>'Cost Based Fee_Repeat'!Print_Area</vt:lpstr>
      <vt:lpstr>'Task Time Based Fees'!Print_Area</vt:lpstr>
      <vt:lpstr>'Time Based Fee - Alternate'!Print_Area</vt:lpstr>
      <vt:lpstr>'Time Based Fee_Repeat - Alt.'!Print_Area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Keuter</dc:creator>
  <dc:description/>
  <cp:lastModifiedBy>M K</cp:lastModifiedBy>
  <cp:revision>701</cp:revision>
  <cp:lastPrinted>2023-08-14T10:27:36Z</cp:lastPrinted>
  <dcterms:created xsi:type="dcterms:W3CDTF">2009-07-05T17:11:32Z</dcterms:created>
  <dcterms:modified xsi:type="dcterms:W3CDTF">2024-08-04T11:43:54Z</dcterms:modified>
  <dc:language>en-ZA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